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30" windowWidth="2755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Sheet1!$A$1:$AD$287</definedName>
  </definedNames>
  <calcPr calcId="125725"/>
</workbook>
</file>

<file path=xl/calcChain.xml><?xml version="1.0" encoding="utf-8"?>
<calcChain xmlns="http://schemas.openxmlformats.org/spreadsheetml/2006/main">
  <c r="AA287" i="1"/>
  <c r="Z287"/>
  <c r="AA286"/>
  <c r="Z286"/>
  <c r="AA285"/>
  <c r="Z285"/>
  <c r="AA284"/>
  <c r="Z284"/>
  <c r="AA283"/>
  <c r="Z283"/>
  <c r="AA282"/>
  <c r="Z282"/>
  <c r="AA281"/>
  <c r="Z281"/>
  <c r="AA280"/>
  <c r="Z280"/>
  <c r="AA279"/>
  <c r="Z279"/>
  <c r="AA278"/>
  <c r="Z278"/>
  <c r="AA277"/>
  <c r="Z277"/>
  <c r="AA276"/>
  <c r="Z276"/>
  <c r="AA275"/>
  <c r="Z275"/>
  <c r="AA274"/>
  <c r="Z274"/>
  <c r="AA273"/>
  <c r="Z273"/>
  <c r="Z272"/>
  <c r="N272"/>
  <c r="Z271"/>
  <c r="I271"/>
  <c r="N260"/>
  <c r="AA271"/>
  <c r="Z270"/>
  <c r="AA269"/>
  <c r="Z269"/>
  <c r="I269"/>
  <c r="J269"/>
  <c r="I268"/>
  <c r="J268"/>
  <c r="Z267"/>
  <c r="Z266"/>
  <c r="N266"/>
  <c r="Z265"/>
  <c r="N265"/>
  <c r="H265"/>
  <c r="Z264"/>
  <c r="N264"/>
  <c r="AA263"/>
  <c r="Z263"/>
  <c r="I263"/>
  <c r="Z262"/>
  <c r="Z261"/>
  <c r="N261"/>
  <c r="Z260"/>
  <c r="Z259"/>
  <c r="AA258"/>
  <c r="Z258"/>
  <c r="J258"/>
  <c r="I258"/>
  <c r="Z257"/>
  <c r="AA256"/>
  <c r="Z256"/>
  <c r="I256"/>
  <c r="Z255"/>
  <c r="Z254"/>
  <c r="AA254"/>
  <c r="Z253"/>
  <c r="H253"/>
  <c r="H252" s="1"/>
  <c r="Z252"/>
  <c r="N252"/>
  <c r="Z251"/>
  <c r="N251"/>
  <c r="Z250"/>
  <c r="Z249"/>
  <c r="J249"/>
  <c r="AA248"/>
  <c r="Z248"/>
  <c r="J248"/>
  <c r="I248"/>
  <c r="AA247"/>
  <c r="Z247"/>
  <c r="Z246"/>
  <c r="Z245"/>
  <c r="J245"/>
  <c r="Z244"/>
  <c r="N244"/>
  <c r="H244"/>
  <c r="Z243"/>
  <c r="H243"/>
  <c r="AA242"/>
  <c r="Z242"/>
  <c r="AA241"/>
  <c r="Z241"/>
  <c r="AA240"/>
  <c r="Z240"/>
  <c r="J240"/>
  <c r="I240"/>
  <c r="AA239"/>
  <c r="Z239"/>
  <c r="I229"/>
  <c r="Z238"/>
  <c r="Z237"/>
  <c r="J237"/>
  <c r="AA236"/>
  <c r="J236"/>
  <c r="I236"/>
  <c r="Z236"/>
  <c r="AA235"/>
  <c r="N222"/>
  <c r="Z235"/>
  <c r="Z234"/>
  <c r="Z233"/>
  <c r="N233"/>
  <c r="H233"/>
  <c r="Z232"/>
  <c r="N232"/>
  <c r="H232"/>
  <c r="AA231"/>
  <c r="Z231"/>
  <c r="N221"/>
  <c r="Z230"/>
  <c r="Z229"/>
  <c r="J229"/>
  <c r="AA229"/>
  <c r="I217"/>
  <c r="Z222"/>
  <c r="H222"/>
  <c r="H221" s="1"/>
  <c r="Z221"/>
  <c r="AA220"/>
  <c r="J220"/>
  <c r="I220"/>
  <c r="Z220"/>
  <c r="AA219"/>
  <c r="J208"/>
  <c r="Z219"/>
  <c r="Z218"/>
  <c r="AA217"/>
  <c r="J217"/>
  <c r="Z217"/>
  <c r="AA216"/>
  <c r="J216"/>
  <c r="I216"/>
  <c r="Z216"/>
  <c r="AA215"/>
  <c r="J215"/>
  <c r="I215"/>
  <c r="Z215"/>
  <c r="AA214"/>
  <c r="Z214"/>
  <c r="Z213"/>
  <c r="AA212"/>
  <c r="Z212"/>
  <c r="AA211"/>
  <c r="Z211"/>
  <c r="Z210"/>
  <c r="Z209"/>
  <c r="J209"/>
  <c r="I209"/>
  <c r="AA209"/>
  <c r="AA208"/>
  <c r="Z208"/>
  <c r="I208"/>
  <c r="AA207"/>
  <c r="Z207"/>
  <c r="J197"/>
  <c r="Z206"/>
  <c r="Z205"/>
  <c r="J205"/>
  <c r="I205"/>
  <c r="AA205"/>
  <c r="Z204"/>
  <c r="H204"/>
  <c r="I194"/>
  <c r="AA203"/>
  <c r="AA202"/>
  <c r="J202"/>
  <c r="I202"/>
  <c r="Z202"/>
  <c r="AA201"/>
  <c r="J201"/>
  <c r="I201"/>
  <c r="Z201"/>
  <c r="Z200"/>
  <c r="Z199"/>
  <c r="Z198"/>
  <c r="J198"/>
  <c r="I198"/>
  <c r="AA198"/>
  <c r="AA197"/>
  <c r="Z197"/>
  <c r="I197"/>
  <c r="J187"/>
  <c r="AA196"/>
  <c r="Z196"/>
  <c r="Z195"/>
  <c r="Z194"/>
  <c r="AA194"/>
  <c r="AA193"/>
  <c r="Z193"/>
  <c r="J193"/>
  <c r="I193"/>
  <c r="AA192"/>
  <c r="Z192"/>
  <c r="Z191"/>
  <c r="J191"/>
  <c r="AA191"/>
  <c r="Z190"/>
  <c r="H190"/>
  <c r="H189" s="1"/>
  <c r="Z189"/>
  <c r="Z188"/>
  <c r="J188"/>
  <c r="I188"/>
  <c r="AA188"/>
  <c r="AA187"/>
  <c r="Z187"/>
  <c r="I187"/>
  <c r="AA186"/>
  <c r="Z186"/>
  <c r="AA185"/>
  <c r="Z185"/>
  <c r="J185"/>
  <c r="I185"/>
  <c r="AA184"/>
  <c r="Z184"/>
  <c r="AA183"/>
  <c r="Z183"/>
  <c r="AA182"/>
  <c r="J182"/>
  <c r="I182"/>
  <c r="Z182"/>
  <c r="AA181"/>
  <c r="J181"/>
  <c r="I181"/>
  <c r="Z181"/>
  <c r="Z180"/>
  <c r="Z179"/>
  <c r="Z178"/>
  <c r="Z177"/>
  <c r="Z176"/>
  <c r="N176"/>
  <c r="H176"/>
  <c r="Z175"/>
  <c r="N175"/>
  <c r="H175"/>
  <c r="AA174"/>
  <c r="Z174"/>
  <c r="Z173"/>
  <c r="Z172"/>
  <c r="J172"/>
  <c r="I172"/>
  <c r="AA172"/>
  <c r="AA171"/>
  <c r="Z171"/>
  <c r="J171"/>
  <c r="I171"/>
  <c r="AA170"/>
  <c r="Z170"/>
  <c r="Z169"/>
  <c r="AA169"/>
  <c r="Z168"/>
  <c r="Z167"/>
  <c r="N167"/>
  <c r="Z166"/>
  <c r="N166"/>
  <c r="H166"/>
  <c r="Z165"/>
  <c r="AA163"/>
  <c r="Z163"/>
  <c r="AA162"/>
  <c r="Z162"/>
  <c r="AA161"/>
  <c r="Z161"/>
  <c r="Z160"/>
  <c r="Z159"/>
  <c r="J159"/>
  <c r="AA159"/>
  <c r="AA158"/>
  <c r="Z158"/>
  <c r="AA157"/>
  <c r="Z157"/>
  <c r="Z156"/>
  <c r="Z155"/>
  <c r="H113"/>
  <c r="N97"/>
  <c r="Z98"/>
  <c r="N98"/>
  <c r="H98"/>
  <c r="H97" s="1"/>
  <c r="Z97"/>
  <c r="Z96"/>
  <c r="N96"/>
  <c r="AA95"/>
  <c r="J95"/>
  <c r="I95"/>
  <c r="Z95"/>
  <c r="AA94"/>
  <c r="Z94"/>
  <c r="J94"/>
  <c r="AA93"/>
  <c r="I93"/>
  <c r="J93"/>
  <c r="Z92"/>
  <c r="N92"/>
  <c r="AA91"/>
  <c r="J91"/>
  <c r="I91"/>
  <c r="Z91"/>
  <c r="AA90"/>
  <c r="Z90"/>
  <c r="AA89"/>
  <c r="J89"/>
  <c r="I89"/>
  <c r="Z89"/>
  <c r="Z88"/>
  <c r="AA87"/>
  <c r="J87"/>
  <c r="I87"/>
  <c r="AA86"/>
  <c r="I86"/>
  <c r="J86"/>
  <c r="AA85"/>
  <c r="Z85"/>
  <c r="J85"/>
  <c r="I85"/>
  <c r="AA84"/>
  <c r="I84"/>
  <c r="Z84"/>
  <c r="AA83"/>
  <c r="J83"/>
  <c r="Z82"/>
  <c r="N82"/>
  <c r="Z81"/>
  <c r="Z80"/>
  <c r="I80"/>
  <c r="J80"/>
  <c r="Z79"/>
  <c r="J79"/>
  <c r="AA78"/>
  <c r="Z78"/>
  <c r="J78"/>
  <c r="I78"/>
  <c r="Z77"/>
  <c r="N77"/>
  <c r="AA76"/>
  <c r="Z76"/>
  <c r="AA75"/>
  <c r="Z75"/>
  <c r="AA74"/>
  <c r="AA73"/>
  <c r="Z73"/>
  <c r="Z72"/>
  <c r="I65"/>
  <c r="AA71"/>
  <c r="J71"/>
  <c r="I71"/>
  <c r="Z71"/>
  <c r="AA70"/>
  <c r="J70"/>
  <c r="I70"/>
  <c r="Z70"/>
  <c r="AA69"/>
  <c r="J69"/>
  <c r="I69"/>
  <c r="AA68"/>
  <c r="J68"/>
  <c r="I68"/>
  <c r="Z68"/>
  <c r="Z67"/>
  <c r="AA66"/>
  <c r="J66"/>
  <c r="I66"/>
  <c r="Z66"/>
  <c r="AA65"/>
  <c r="Z65"/>
  <c r="AA64"/>
  <c r="J64"/>
  <c r="I64"/>
  <c r="Z64"/>
  <c r="AA63"/>
  <c r="J63"/>
  <c r="I63"/>
  <c r="Z62"/>
  <c r="AA61"/>
  <c r="Z61"/>
  <c r="J61"/>
  <c r="I61"/>
  <c r="AA60"/>
  <c r="Z60"/>
  <c r="AA59"/>
  <c r="J59"/>
  <c r="Z58"/>
  <c r="AA57"/>
  <c r="I57"/>
  <c r="J57"/>
  <c r="AA56"/>
  <c r="I56"/>
  <c r="J56"/>
  <c r="Z56"/>
  <c r="AA55"/>
  <c r="Z55"/>
  <c r="J55"/>
  <c r="Z54"/>
  <c r="AA53"/>
  <c r="Z53"/>
  <c r="J53"/>
  <c r="I53"/>
  <c r="AA52"/>
  <c r="J52"/>
  <c r="AA51"/>
  <c r="J51"/>
  <c r="I51"/>
  <c r="Z51"/>
  <c r="Z50"/>
  <c r="AA49"/>
  <c r="Z49"/>
  <c r="J49"/>
  <c r="I49"/>
  <c r="AA48"/>
  <c r="J48"/>
  <c r="I48"/>
  <c r="Z48"/>
  <c r="AA47"/>
  <c r="Z46"/>
  <c r="AA45"/>
  <c r="Z45"/>
  <c r="J45"/>
  <c r="AA44"/>
  <c r="J44"/>
  <c r="I44"/>
  <c r="Z44"/>
  <c r="AA43"/>
  <c r="Z42"/>
  <c r="Z41"/>
  <c r="H41"/>
  <c r="H40" s="1"/>
  <c r="Z40"/>
  <c r="AA39"/>
  <c r="J39"/>
  <c r="AA38"/>
  <c r="I38"/>
  <c r="J38"/>
  <c r="Z38"/>
  <c r="AA37"/>
  <c r="J37"/>
  <c r="Z36"/>
  <c r="N36"/>
  <c r="AA35"/>
  <c r="I35"/>
  <c r="AA34"/>
  <c r="J34"/>
  <c r="I34"/>
  <c r="Z34"/>
  <c r="AA33"/>
  <c r="I33"/>
  <c r="Z33"/>
  <c r="Z32"/>
  <c r="AA31"/>
  <c r="J31"/>
  <c r="I31"/>
  <c r="Z31"/>
  <c r="AA30"/>
  <c r="J30"/>
  <c r="I30"/>
  <c r="Z30"/>
  <c r="AA29"/>
  <c r="J29"/>
  <c r="I29"/>
  <c r="Z29"/>
  <c r="AA28"/>
  <c r="Z28"/>
  <c r="AA27"/>
  <c r="Z27"/>
  <c r="I27"/>
  <c r="AA26"/>
  <c r="Z26"/>
  <c r="Z25"/>
  <c r="H25"/>
  <c r="AA24"/>
  <c r="Z24"/>
  <c r="I24"/>
  <c r="Z23"/>
  <c r="J23"/>
  <c r="AA22"/>
  <c r="Z22"/>
  <c r="J22"/>
  <c r="I22"/>
  <c r="Z21"/>
  <c r="H21"/>
  <c r="AA20"/>
  <c r="J20"/>
  <c r="I20"/>
  <c r="AA19"/>
  <c r="J19"/>
  <c r="I19"/>
  <c r="Z19"/>
  <c r="AA18"/>
  <c r="J18"/>
  <c r="I18"/>
  <c r="Z17"/>
  <c r="AA16"/>
  <c r="J16"/>
  <c r="I16"/>
  <c r="Z16"/>
  <c r="AA15"/>
  <c r="I15"/>
  <c r="AA14"/>
  <c r="I14"/>
  <c r="Z13"/>
  <c r="AA12"/>
  <c r="Z12"/>
  <c r="I12"/>
  <c r="AA11"/>
  <c r="I11"/>
  <c r="AA10"/>
  <c r="I10"/>
  <c r="Z9"/>
  <c r="Z8"/>
  <c r="H8"/>
  <c r="Z7"/>
  <c r="H7"/>
  <c r="N26" l="1"/>
  <c r="N41"/>
  <c r="J62"/>
  <c r="I62"/>
  <c r="AA62"/>
  <c r="J158"/>
  <c r="I158"/>
  <c r="AA67"/>
  <c r="I67"/>
  <c r="J67"/>
  <c r="I43"/>
  <c r="J255"/>
  <c r="AA255"/>
  <c r="I255"/>
  <c r="Z74"/>
  <c r="AA72"/>
  <c r="N165"/>
  <c r="AA177"/>
  <c r="AA179"/>
  <c r="I179"/>
  <c r="J179"/>
  <c r="J203"/>
  <c r="I203"/>
  <c r="J218"/>
  <c r="AA218"/>
  <c r="I218"/>
  <c r="J256"/>
  <c r="Z11"/>
  <c r="Z18"/>
  <c r="Z20"/>
  <c r="Z63"/>
  <c r="Z69"/>
  <c r="J14"/>
  <c r="J15"/>
  <c r="J28"/>
  <c r="J33"/>
  <c r="J35"/>
  <c r="I37"/>
  <c r="I39"/>
  <c r="Z43"/>
  <c r="J65"/>
  <c r="I79"/>
  <c r="J194"/>
  <c r="H96"/>
  <c r="H165"/>
  <c r="H251" s="1"/>
  <c r="H260" s="1"/>
  <c r="H264" s="1"/>
  <c r="J26"/>
  <c r="I47"/>
  <c r="J212"/>
  <c r="J230"/>
  <c r="AA230"/>
  <c r="I230"/>
  <c r="AA244"/>
  <c r="I244"/>
  <c r="AA250"/>
  <c r="J257"/>
  <c r="AA257"/>
  <c r="I257"/>
  <c r="I55"/>
  <c r="J92"/>
  <c r="AA92"/>
  <c r="I92"/>
  <c r="J155"/>
  <c r="AA155"/>
  <c r="AC155"/>
  <c r="I155"/>
  <c r="AA160"/>
  <c r="I160"/>
  <c r="J160"/>
  <c r="J195"/>
  <c r="AA195"/>
  <c r="I195"/>
  <c r="J206"/>
  <c r="AA206"/>
  <c r="I206"/>
  <c r="J234"/>
  <c r="AA234"/>
  <c r="I234"/>
  <c r="J238"/>
  <c r="AA238"/>
  <c r="I238"/>
  <c r="J246"/>
  <c r="AA246"/>
  <c r="I246"/>
  <c r="J267"/>
  <c r="AA267"/>
  <c r="I267"/>
  <c r="Z39"/>
  <c r="Z15"/>
  <c r="N32"/>
  <c r="Z35"/>
  <c r="Z37"/>
  <c r="I52"/>
  <c r="J60"/>
  <c r="Z83"/>
  <c r="J10"/>
  <c r="J11"/>
  <c r="I23"/>
  <c r="AA23"/>
  <c r="J24"/>
  <c r="Z47"/>
  <c r="Z52"/>
  <c r="Z59"/>
  <c r="I60"/>
  <c r="N88"/>
  <c r="Z10"/>
  <c r="J12"/>
  <c r="Z14"/>
  <c r="N21"/>
  <c r="I26"/>
  <c r="J27"/>
  <c r="I28"/>
  <c r="J43"/>
  <c r="I45"/>
  <c r="J47"/>
  <c r="Z57"/>
  <c r="I59"/>
  <c r="AA80"/>
  <c r="Z87"/>
  <c r="I94"/>
  <c r="I212"/>
  <c r="N243"/>
  <c r="J244"/>
  <c r="AA79"/>
  <c r="I83"/>
  <c r="I90"/>
  <c r="J90"/>
  <c r="AA156"/>
  <c r="AA173"/>
  <c r="I173"/>
  <c r="J173"/>
  <c r="AA178"/>
  <c r="I183"/>
  <c r="J183"/>
  <c r="J199"/>
  <c r="AA199"/>
  <c r="I199"/>
  <c r="J210"/>
  <c r="AA210"/>
  <c r="I210"/>
  <c r="J214"/>
  <c r="I214"/>
  <c r="J259"/>
  <c r="AA259"/>
  <c r="I259"/>
  <c r="J270"/>
  <c r="AA270"/>
  <c r="I270"/>
  <c r="Z203"/>
  <c r="Z86"/>
  <c r="Z93"/>
  <c r="I159"/>
  <c r="J84"/>
  <c r="J157"/>
  <c r="J161"/>
  <c r="J163"/>
  <c r="AA168"/>
  <c r="J174"/>
  <c r="J184"/>
  <c r="I191"/>
  <c r="J192"/>
  <c r="J196"/>
  <c r="J207"/>
  <c r="J211"/>
  <c r="J219"/>
  <c r="J231"/>
  <c r="J235"/>
  <c r="AA237"/>
  <c r="J239"/>
  <c r="AA245"/>
  <c r="J247"/>
  <c r="AA249"/>
  <c r="J263"/>
  <c r="I157"/>
  <c r="I161"/>
  <c r="I163"/>
  <c r="I174"/>
  <c r="I184"/>
  <c r="I192"/>
  <c r="I196"/>
  <c r="I207"/>
  <c r="I211"/>
  <c r="I219"/>
  <c r="I231"/>
  <c r="I235"/>
  <c r="I239"/>
  <c r="I247"/>
  <c r="J271"/>
  <c r="I237"/>
  <c r="I245"/>
  <c r="I249"/>
  <c r="AA176" l="1"/>
  <c r="I176"/>
  <c r="J176"/>
  <c r="I213"/>
  <c r="AA213"/>
  <c r="J213"/>
  <c r="J32"/>
  <c r="AA32"/>
  <c r="I32"/>
  <c r="AA13"/>
  <c r="J13"/>
  <c r="I13"/>
  <c r="AA266"/>
  <c r="I266"/>
  <c r="J266"/>
  <c r="AA190"/>
  <c r="AA253"/>
  <c r="J253"/>
  <c r="I253"/>
  <c r="AA167"/>
  <c r="I167"/>
  <c r="J167"/>
  <c r="J88"/>
  <c r="I88"/>
  <c r="AA88"/>
  <c r="J82"/>
  <c r="AA82"/>
  <c r="I82"/>
  <c r="J21"/>
  <c r="AA21"/>
  <c r="I21"/>
  <c r="AA9"/>
  <c r="I9"/>
  <c r="J9"/>
  <c r="I50"/>
  <c r="AA50"/>
  <c r="J50"/>
  <c r="AA58"/>
  <c r="J58"/>
  <c r="I58"/>
  <c r="J233"/>
  <c r="AA233"/>
  <c r="I233"/>
  <c r="I54"/>
  <c r="J54"/>
  <c r="AA54"/>
  <c r="AA46"/>
  <c r="J46"/>
  <c r="I46"/>
  <c r="I200"/>
  <c r="J200"/>
  <c r="AA200"/>
  <c r="AA17"/>
  <c r="J17"/>
  <c r="I17"/>
  <c r="AA222"/>
  <c r="I222"/>
  <c r="J222"/>
  <c r="I180"/>
  <c r="J180"/>
  <c r="AA180"/>
  <c r="AA262"/>
  <c r="J77"/>
  <c r="AA77"/>
  <c r="I77"/>
  <c r="N8"/>
  <c r="J243"/>
  <c r="AA243"/>
  <c r="I243"/>
  <c r="J36"/>
  <c r="I36"/>
  <c r="AA36"/>
  <c r="I42"/>
  <c r="J42"/>
  <c r="AA42"/>
  <c r="N40"/>
  <c r="I41" l="1"/>
  <c r="AA41"/>
  <c r="J41"/>
  <c r="AA204"/>
  <c r="AA252"/>
  <c r="I252"/>
  <c r="J252"/>
  <c r="J265"/>
  <c r="AA265"/>
  <c r="I265"/>
  <c r="N7"/>
  <c r="J261"/>
  <c r="AA261"/>
  <c r="I261"/>
  <c r="J98"/>
  <c r="I98"/>
  <c r="AA98"/>
  <c r="AA232"/>
  <c r="I232"/>
  <c r="J232"/>
  <c r="AA25"/>
  <c r="J25"/>
  <c r="I25"/>
  <c r="J221"/>
  <c r="AA221"/>
  <c r="I221"/>
  <c r="AA8"/>
  <c r="I8"/>
  <c r="J8"/>
  <c r="AA166"/>
  <c r="I166"/>
  <c r="J166"/>
  <c r="AA175"/>
  <c r="I175"/>
  <c r="J175"/>
  <c r="AA81"/>
  <c r="I189" l="1"/>
  <c r="AA189"/>
  <c r="J7"/>
  <c r="AA7"/>
  <c r="I7"/>
  <c r="AA97"/>
  <c r="I97"/>
  <c r="J97"/>
  <c r="J156"/>
  <c r="I156"/>
  <c r="AA40"/>
  <c r="I40"/>
  <c r="J40"/>
  <c r="I250" l="1"/>
  <c r="J250"/>
  <c r="AA96"/>
  <c r="I96"/>
  <c r="J96"/>
  <c r="J165"/>
  <c r="AA165"/>
  <c r="I165"/>
  <c r="I254" l="1"/>
  <c r="J254"/>
  <c r="J251"/>
  <c r="AA251"/>
  <c r="I251"/>
  <c r="AA260" l="1"/>
  <c r="I260"/>
  <c r="J260"/>
  <c r="I262"/>
  <c r="J262"/>
  <c r="J264" l="1"/>
  <c r="AA264"/>
  <c r="I264"/>
  <c r="J272" l="1"/>
  <c r="AA272"/>
  <c r="I272"/>
</calcChain>
</file>

<file path=xl/sharedStrings.xml><?xml version="1.0" encoding="utf-8"?>
<sst xmlns="http://schemas.openxmlformats.org/spreadsheetml/2006/main" count="1291" uniqueCount="748">
  <si>
    <t>포 괄 손 익 계 산 서</t>
    <phoneticPr fontId="5" type="noConversion"/>
  </si>
  <si>
    <t xml:space="preserve"> </t>
    <phoneticPr fontId="4" type="noConversion"/>
  </si>
  <si>
    <t>포 괄 손 익 계 산 서 (수정전)</t>
    <phoneticPr fontId="5" type="noConversion"/>
  </si>
  <si>
    <t>제 55 기 2016년 1월 1일 ~ 2016년  6월 30일 현재</t>
    <phoneticPr fontId="5" type="noConversion"/>
  </si>
  <si>
    <t>제 50 기 2011년 1월 1일 ~ 2011년 12월 31일 현재</t>
    <phoneticPr fontId="5" type="noConversion"/>
  </si>
  <si>
    <t>제 54 기 2015년 1월 1일 ~ 2015년  6월 30일 현재</t>
    <phoneticPr fontId="5" type="noConversion"/>
  </si>
  <si>
    <t>제 49 기 2010년 1월 1일 ~ 2010년 12월 31일 현재</t>
    <phoneticPr fontId="5" type="noConversion"/>
  </si>
  <si>
    <t xml:space="preserve">   한   국   관   광   공   사</t>
    <phoneticPr fontId="5" type="noConversion"/>
  </si>
  <si>
    <t xml:space="preserve"> 한 국 관 광 공 사</t>
    <phoneticPr fontId="5" type="noConversion"/>
  </si>
  <si>
    <t xml:space="preserve">( 단위 : 원) </t>
  </si>
  <si>
    <t>계 정 과 목</t>
    <phoneticPr fontId="5" type="noConversion"/>
  </si>
  <si>
    <t>신규코드</t>
    <phoneticPr fontId="4" type="noConversion"/>
  </si>
  <si>
    <t>제  5 5  기</t>
    <phoneticPr fontId="5" type="noConversion"/>
  </si>
  <si>
    <t>제  5 4  기</t>
    <phoneticPr fontId="5" type="noConversion"/>
  </si>
  <si>
    <t>제  5 1  기</t>
    <phoneticPr fontId="5" type="noConversion"/>
  </si>
  <si>
    <t>코  드</t>
    <phoneticPr fontId="5" type="noConversion"/>
  </si>
  <si>
    <t>제  5 0  기</t>
    <phoneticPr fontId="5" type="noConversion"/>
  </si>
  <si>
    <t>제  4 9  기</t>
    <phoneticPr fontId="5" type="noConversion"/>
  </si>
  <si>
    <t>금    액</t>
    <phoneticPr fontId="5" type="noConversion"/>
  </si>
  <si>
    <t>금    액</t>
  </si>
  <si>
    <t>전년대비</t>
    <phoneticPr fontId="4" type="noConversion"/>
  </si>
  <si>
    <t>증감률</t>
    <phoneticPr fontId="4" type="noConversion"/>
  </si>
  <si>
    <t>전년도 금액</t>
    <phoneticPr fontId="4" type="noConversion"/>
  </si>
  <si>
    <t>Ⅰ. 수익(매출액)</t>
  </si>
  <si>
    <t>Ⅰ. 매출액</t>
    <phoneticPr fontId="20" type="noConversion"/>
  </si>
  <si>
    <t>4030000000</t>
  </si>
  <si>
    <t>1. 재화의판매로인한수익</t>
  </si>
  <si>
    <t>1. 상품제품매출액</t>
    <phoneticPr fontId="20" type="noConversion"/>
  </si>
  <si>
    <t>4030500000</t>
  </si>
  <si>
    <t>1) 상품제품매출액</t>
  </si>
  <si>
    <t>1) 상품제품매출액</t>
    <phoneticPr fontId="20" type="noConversion"/>
  </si>
  <si>
    <t>4030503000</t>
  </si>
  <si>
    <t>① 외국산품매출액</t>
  </si>
  <si>
    <t>① 외국산품매출액</t>
    <phoneticPr fontId="20" type="noConversion"/>
  </si>
  <si>
    <t>4030503040</t>
  </si>
  <si>
    <t>② 국산품매출액</t>
  </si>
  <si>
    <t>② 국산품매출액</t>
    <phoneticPr fontId="20" type="noConversion"/>
  </si>
  <si>
    <t>4030503080</t>
  </si>
  <si>
    <t>③ 용지매출액</t>
  </si>
  <si>
    <t>③ 용지매출액</t>
    <phoneticPr fontId="20" type="noConversion"/>
  </si>
  <si>
    <t>4030503120</t>
  </si>
  <si>
    <t>2) 매출에누리와환입액</t>
  </si>
  <si>
    <t>2) 매출에누리와환입액</t>
    <phoneticPr fontId="20" type="noConversion"/>
  </si>
  <si>
    <t>4030506000</t>
  </si>
  <si>
    <t xml:space="preserve">① 외국산품 </t>
  </si>
  <si>
    <t xml:space="preserve">① 외국산품 </t>
    <phoneticPr fontId="20" type="noConversion"/>
  </si>
  <si>
    <t>4030506040</t>
  </si>
  <si>
    <t>② 국산품</t>
  </si>
  <si>
    <t>② 국산품</t>
    <phoneticPr fontId="20" type="noConversion"/>
  </si>
  <si>
    <t>4030506080</t>
  </si>
  <si>
    <t>③ 용지</t>
  </si>
  <si>
    <t>③ 용지</t>
    <phoneticPr fontId="20" type="noConversion"/>
  </si>
  <si>
    <t>4030506120</t>
  </si>
  <si>
    <t>3) 매출할인</t>
  </si>
  <si>
    <t>3) 매출할인</t>
    <phoneticPr fontId="20" type="noConversion"/>
  </si>
  <si>
    <t>4030509000</t>
  </si>
  <si>
    <t>4030509040</t>
  </si>
  <si>
    <t>4030509080</t>
  </si>
  <si>
    <t>4030509120</t>
  </si>
  <si>
    <t>2. 정부보조금수익</t>
  </si>
  <si>
    <t>2. 지원사업수익</t>
    <phoneticPr fontId="20" type="noConversion"/>
  </si>
  <si>
    <t>4031000000</t>
  </si>
  <si>
    <t>1) 국고보조수익</t>
  </si>
  <si>
    <t>1) 국고보조수익</t>
    <phoneticPr fontId="20" type="noConversion"/>
  </si>
  <si>
    <t>4031003000</t>
  </si>
  <si>
    <t>2) 기금사업수익</t>
  </si>
  <si>
    <t>2) 기금사업수익</t>
    <phoneticPr fontId="20" type="noConversion"/>
  </si>
  <si>
    <t>4031006000</t>
  </si>
  <si>
    <t>3) 기금지원사업수익</t>
  </si>
  <si>
    <t>3) 기금지원사업수익</t>
    <phoneticPr fontId="20" type="noConversion"/>
  </si>
  <si>
    <t>4031009000</t>
  </si>
  <si>
    <t>3. 기타수익</t>
  </si>
  <si>
    <t>4031500000</t>
  </si>
  <si>
    <t>1) 임대알선이용사업수익</t>
  </si>
  <si>
    <t>3. 임대알선이용사업수익</t>
    <phoneticPr fontId="20" type="noConversion"/>
  </si>
  <si>
    <t>4031503000</t>
  </si>
  <si>
    <t>① 부동산임대사업수익</t>
  </si>
  <si>
    <t>1) 부동산임대사업수익</t>
    <phoneticPr fontId="20" type="noConversion"/>
  </si>
  <si>
    <t>4031503040</t>
  </si>
  <si>
    <t>② 호텔사업수익</t>
  </si>
  <si>
    <t>2) 호텔사업수익</t>
    <phoneticPr fontId="20" type="noConversion"/>
  </si>
  <si>
    <t>4031506000</t>
  </si>
  <si>
    <t>4031503080</t>
  </si>
  <si>
    <t>③ 골프장사업수익</t>
  </si>
  <si>
    <t>3) 골프장사업수익</t>
    <phoneticPr fontId="20" type="noConversion"/>
  </si>
  <si>
    <t>4031509000</t>
  </si>
  <si>
    <t>4031503120</t>
  </si>
  <si>
    <t>④ 매점운영사업수익</t>
  </si>
  <si>
    <t>4) 매점운영사업수익</t>
    <phoneticPr fontId="20" type="noConversion"/>
  </si>
  <si>
    <t>4031512000</t>
  </si>
  <si>
    <t>4031503160</t>
  </si>
  <si>
    <t>⑤ 관광시설이용수익</t>
  </si>
  <si>
    <t>5) 관광시설이용수익</t>
    <phoneticPr fontId="20" type="noConversion"/>
  </si>
  <si>
    <t>4031515000</t>
  </si>
  <si>
    <t>4031503200</t>
  </si>
  <si>
    <t>2) 부대사업수익</t>
  </si>
  <si>
    <t>4. 부대사업수익</t>
    <phoneticPr fontId="20" type="noConversion"/>
  </si>
  <si>
    <t>4032000000</t>
  </si>
  <si>
    <t>① 부대사업운용수익</t>
  </si>
  <si>
    <t>1) 부대사업운용수익</t>
    <phoneticPr fontId="20" type="noConversion"/>
  </si>
  <si>
    <t>4032003000</t>
  </si>
  <si>
    <t>4031506040</t>
  </si>
  <si>
    <t>② 부대판매사업수익</t>
  </si>
  <si>
    <t>2) 부대판매사업수익</t>
    <phoneticPr fontId="20" type="noConversion"/>
  </si>
  <si>
    <t>4032006000</t>
  </si>
  <si>
    <t>4031506080</t>
  </si>
  <si>
    <t>③ 기타수탁사업수익</t>
  </si>
  <si>
    <t>3) 기타수탁사업수익</t>
    <phoneticPr fontId="20" type="noConversion"/>
  </si>
  <si>
    <t>4032009000</t>
  </si>
  <si>
    <t>4031506120</t>
  </si>
  <si>
    <t>3)기타의매출액(기타사업수익)</t>
  </si>
  <si>
    <t>5. 기타의매출액(기타사업수익)</t>
    <phoneticPr fontId="20" type="noConversion"/>
  </si>
  <si>
    <t>4032500000</t>
  </si>
  <si>
    <t>① 교육사업수익</t>
  </si>
  <si>
    <t>1) 교육사업수익</t>
    <phoneticPr fontId="20" type="noConversion"/>
  </si>
  <si>
    <t>4032503000</t>
  </si>
  <si>
    <t>4031509040</t>
  </si>
  <si>
    <t>② 시설이용권사업수익</t>
  </si>
  <si>
    <t>2) 시설이용권사업수익</t>
    <phoneticPr fontId="20" type="noConversion"/>
  </si>
  <si>
    <t>4032506000</t>
  </si>
  <si>
    <t>4031509080</t>
  </si>
  <si>
    <t>③ 기타사업수익</t>
  </si>
  <si>
    <t>3) 기타사업수익</t>
    <phoneticPr fontId="20" type="noConversion"/>
  </si>
  <si>
    <t>4032509000</t>
  </si>
  <si>
    <t>4031509120</t>
  </si>
  <si>
    <t>Ⅱ. 매출원가</t>
  </si>
  <si>
    <t>Ⅱ. 매출원가</t>
    <phoneticPr fontId="20" type="noConversion"/>
  </si>
  <si>
    <t>4060000000</t>
  </si>
  <si>
    <t>1. 재화의판매로인한수익에대한매출원가</t>
  </si>
  <si>
    <t>1. 상품제품매출원가</t>
    <phoneticPr fontId="20" type="noConversion"/>
  </si>
  <si>
    <t>4060500000</t>
  </si>
  <si>
    <t>1) 기초상품재고액</t>
  </si>
  <si>
    <t>1) 기초상품재고액</t>
    <phoneticPr fontId="20" type="noConversion"/>
  </si>
  <si>
    <t>4060503000</t>
  </si>
  <si>
    <t>① 외국산품원가</t>
  </si>
  <si>
    <t>① 외국산품원가</t>
    <phoneticPr fontId="20" type="noConversion"/>
  </si>
  <si>
    <t>4060503040</t>
  </si>
  <si>
    <t>② 국산품원가</t>
  </si>
  <si>
    <t>② 국산품원가</t>
    <phoneticPr fontId="20" type="noConversion"/>
  </si>
  <si>
    <t>4060503080</t>
  </si>
  <si>
    <t>③ 용지원가</t>
  </si>
  <si>
    <t>③ 용지원가</t>
    <phoneticPr fontId="20" type="noConversion"/>
  </si>
  <si>
    <t>4060503120</t>
  </si>
  <si>
    <t>2) 당기상품매입원가</t>
  </si>
  <si>
    <t>2) 당기상품매입원가</t>
    <phoneticPr fontId="20" type="noConversion"/>
  </si>
  <si>
    <t>4060506000</t>
  </si>
  <si>
    <t>4060506040</t>
  </si>
  <si>
    <t>4060506080</t>
  </si>
  <si>
    <t>4060506120</t>
  </si>
  <si>
    <t>3)매입이외의상품증가액</t>
  </si>
  <si>
    <t>3)매입이외의상품증가액</t>
    <phoneticPr fontId="20" type="noConversion"/>
  </si>
  <si>
    <t>4060509000</t>
  </si>
  <si>
    <t>4060509040</t>
  </si>
  <si>
    <t>4060509080</t>
  </si>
  <si>
    <t>4060509120</t>
  </si>
  <si>
    <t>4) 기말상품재고액</t>
  </si>
  <si>
    <t>4) 기말상품재고액</t>
    <phoneticPr fontId="20" type="noConversion"/>
  </si>
  <si>
    <t>4060512000</t>
  </si>
  <si>
    <t>4060512040</t>
  </si>
  <si>
    <t>4060512080</t>
  </si>
  <si>
    <t>4060512120</t>
  </si>
  <si>
    <t>5)매출이외의상품감소액</t>
  </si>
  <si>
    <t>5)매출이외의상품감소액</t>
    <phoneticPr fontId="20" type="noConversion"/>
  </si>
  <si>
    <t>4060515000</t>
  </si>
  <si>
    <t>4060515040</t>
  </si>
  <si>
    <t>4060515080</t>
  </si>
  <si>
    <t>4060515120</t>
  </si>
  <si>
    <t>6) 재고자산감모손실</t>
  </si>
  <si>
    <t>6)재고자산평가손실충당금</t>
    <phoneticPr fontId="20" type="noConversion"/>
  </si>
  <si>
    <t>4060521000</t>
  </si>
  <si>
    <t>4060518000</t>
  </si>
  <si>
    <t>① 상품평가손실</t>
  </si>
  <si>
    <t>① 상품평가손실</t>
    <phoneticPr fontId="20" type="noConversion"/>
  </si>
  <si>
    <t>4060521040</t>
  </si>
  <si>
    <t>4060518040</t>
  </si>
  <si>
    <t>② 원재료평가손실</t>
  </si>
  <si>
    <t>② 원재료평가손실</t>
    <phoneticPr fontId="20" type="noConversion"/>
  </si>
  <si>
    <t>4060521080</t>
  </si>
  <si>
    <t>4060518080</t>
  </si>
  <si>
    <t>③ 저장품평가손실</t>
  </si>
  <si>
    <t>③ 저장품평가손실</t>
    <phoneticPr fontId="20" type="noConversion"/>
  </si>
  <si>
    <t>4060521120</t>
  </si>
  <si>
    <t>4060518120</t>
  </si>
  <si>
    <t>④ 미착품평가손실</t>
  </si>
  <si>
    <t>④ 미착품평가손실</t>
    <phoneticPr fontId="20" type="noConversion"/>
  </si>
  <si>
    <t>4060521160</t>
  </si>
  <si>
    <t>4060518160</t>
  </si>
  <si>
    <t>7)재고자산평가손실충당금</t>
  </si>
  <si>
    <t>7)재고자산평가손실환입</t>
    <phoneticPr fontId="20" type="noConversion"/>
  </si>
  <si>
    <t>4060524000</t>
  </si>
  <si>
    <t>① 상품평가손실환입</t>
    <phoneticPr fontId="20" type="noConversion"/>
  </si>
  <si>
    <t>4060524040</t>
  </si>
  <si>
    <t>② 원재료평가손실환입</t>
    <phoneticPr fontId="20" type="noConversion"/>
  </si>
  <si>
    <t>4060524080</t>
  </si>
  <si>
    <t>③ 저장품평가손실환입</t>
    <phoneticPr fontId="20" type="noConversion"/>
  </si>
  <si>
    <t>4060524120</t>
  </si>
  <si>
    <t>④ 미착품평가손실환입</t>
    <phoneticPr fontId="20" type="noConversion"/>
  </si>
  <si>
    <t>4060524160</t>
  </si>
  <si>
    <t>8)재고자산평가손실환입</t>
  </si>
  <si>
    <t>① 상품평가손실환입</t>
  </si>
  <si>
    <t>② 원재료평가손실환입</t>
  </si>
  <si>
    <t>③ 저장품평가손실환입</t>
  </si>
  <si>
    <t>④ 미착품평가손실환입</t>
  </si>
  <si>
    <t>2. 정부보조금수익에대한매출원가</t>
  </si>
  <si>
    <t>2. 지원사업원가</t>
    <phoneticPr fontId="20" type="noConversion"/>
  </si>
  <si>
    <t>4061000000</t>
  </si>
  <si>
    <t>1) 국고사업원가</t>
  </si>
  <si>
    <t>1) 국고사업원가</t>
    <phoneticPr fontId="20" type="noConversion"/>
  </si>
  <si>
    <t>4061003000</t>
  </si>
  <si>
    <t>2) 기금사업원가</t>
  </si>
  <si>
    <t>2) 기금사업원가</t>
    <phoneticPr fontId="20" type="noConversion"/>
  </si>
  <si>
    <t>4061006000</t>
  </si>
  <si>
    <t>3) 기금지원사업원가</t>
  </si>
  <si>
    <t>3) 기금지원사업원가</t>
    <phoneticPr fontId="20" type="noConversion"/>
  </si>
  <si>
    <t>4061009000</t>
  </si>
  <si>
    <t>3. 기타수익에대한매출원가</t>
  </si>
  <si>
    <t>4061500000</t>
  </si>
  <si>
    <t>1) 임대알선이용사업원가</t>
  </si>
  <si>
    <t>3. 임대알선이용사업원가</t>
    <phoneticPr fontId="20" type="noConversion"/>
  </si>
  <si>
    <t>4061503000</t>
  </si>
  <si>
    <t>① 부동산임대사업원가</t>
  </si>
  <si>
    <t>① 부동산임대사업원가</t>
    <phoneticPr fontId="20" type="noConversion"/>
  </si>
  <si>
    <t>4061503040</t>
  </si>
  <si>
    <t>③ 호텔사업원가</t>
  </si>
  <si>
    <t>2) 호텔사업원가</t>
    <phoneticPr fontId="20" type="noConversion"/>
  </si>
  <si>
    <t>4061506000</t>
  </si>
  <si>
    <t>4061503080</t>
  </si>
  <si>
    <t>④ 골프장운영사업원가</t>
  </si>
  <si>
    <t>3) 골프장운영사업원가</t>
    <phoneticPr fontId="20" type="noConversion"/>
  </si>
  <si>
    <t>4061509000</t>
  </si>
  <si>
    <t>4061503120</t>
  </si>
  <si>
    <t>⑤ 매점운영사업원가</t>
  </si>
  <si>
    <t>4) 매점운영사업원가</t>
    <phoneticPr fontId="20" type="noConversion"/>
  </si>
  <si>
    <t>4061512000</t>
  </si>
  <si>
    <t>4061503160</t>
  </si>
  <si>
    <t>⑥ 관광시설이용사업원가</t>
  </si>
  <si>
    <t>5) 관광시설이용사업원가</t>
    <phoneticPr fontId="20" type="noConversion"/>
  </si>
  <si>
    <t>4061515000</t>
  </si>
  <si>
    <t>4061503200</t>
  </si>
  <si>
    <t>2) 부대사업원가</t>
  </si>
  <si>
    <t>4. 부대사업원가</t>
    <phoneticPr fontId="20" type="noConversion"/>
  </si>
  <si>
    <t>4062000000</t>
  </si>
  <si>
    <t>① 부대사업운영원가</t>
  </si>
  <si>
    <t>1) 부대사업운영원가</t>
    <phoneticPr fontId="20" type="noConversion"/>
  </si>
  <si>
    <t>4062003000</t>
  </si>
  <si>
    <t>4061506040</t>
  </si>
  <si>
    <t>② 부대판매사업원가</t>
  </si>
  <si>
    <t>2) 부대판매사업원가</t>
    <phoneticPr fontId="20" type="noConversion"/>
  </si>
  <si>
    <t>4062006000</t>
  </si>
  <si>
    <t>4061506080</t>
  </si>
  <si>
    <t>③ 기타수탁사업원가</t>
  </si>
  <si>
    <t>3) 기타수탁사업원가</t>
    <phoneticPr fontId="20" type="noConversion"/>
  </si>
  <si>
    <t>4062009000</t>
  </si>
  <si>
    <t>4061506120</t>
  </si>
  <si>
    <t>3) 기타의매출원가(기타사업비)</t>
  </si>
  <si>
    <t>5. 기타의매출원가(기타사업비)</t>
    <phoneticPr fontId="20" type="noConversion"/>
  </si>
  <si>
    <t>4062500000</t>
  </si>
  <si>
    <t>① 교육사업원가</t>
  </si>
  <si>
    <t>1) 교육사업원가</t>
    <phoneticPr fontId="20" type="noConversion"/>
  </si>
  <si>
    <t>4062503000</t>
  </si>
  <si>
    <t>4061509040</t>
  </si>
  <si>
    <t>② 시설이용권사업원가</t>
  </si>
  <si>
    <t>2) 시설이용권사업원가</t>
    <phoneticPr fontId="20" type="noConversion"/>
  </si>
  <si>
    <t>4062506000</t>
  </si>
  <si>
    <t>4061509080</t>
  </si>
  <si>
    <t>③ 기타사업원가</t>
  </si>
  <si>
    <t>3) 기타사업원가</t>
    <phoneticPr fontId="20" type="noConversion"/>
  </si>
  <si>
    <t>4062509000</t>
  </si>
  <si>
    <t>4061509120</t>
  </si>
  <si>
    <t>Ⅲ. 매출총이익</t>
  </si>
  <si>
    <t>Ⅲ. 매출총이익</t>
    <phoneticPr fontId="20" type="noConversion"/>
  </si>
  <si>
    <t>4090000000</t>
  </si>
  <si>
    <t>Ⅳ. 판매비와일반관리비</t>
    <phoneticPr fontId="4" type="noConversion"/>
  </si>
  <si>
    <t>Ⅳ. 판매비와일반관리비</t>
    <phoneticPr fontId="20" type="noConversion"/>
  </si>
  <si>
    <t>4120000000</t>
  </si>
  <si>
    <t>Ⅴ. 판매비와일반관리비</t>
  </si>
  <si>
    <t>4150000000</t>
  </si>
  <si>
    <t>1. 인건비</t>
  </si>
  <si>
    <t>1. 인건비</t>
    <phoneticPr fontId="20" type="noConversion"/>
  </si>
  <si>
    <t>4120500000</t>
  </si>
  <si>
    <t>4150500000</t>
  </si>
  <si>
    <t>1) 급여</t>
  </si>
  <si>
    <t>① 임원급여</t>
  </si>
  <si>
    <t>② 급료와임금</t>
  </si>
  <si>
    <t>③ 제수당</t>
  </si>
  <si>
    <t>④ 잡금</t>
  </si>
  <si>
    <t>⑤ 종업원대여금상각</t>
  </si>
  <si>
    <t>⑥ 경평상여금</t>
  </si>
  <si>
    <t>2) 퇴직급여</t>
  </si>
  <si>
    <t>① 퇴직급여충당금전입액</t>
  </si>
  <si>
    <t>② 퇴직보험충당금전입액</t>
  </si>
  <si>
    <t>③ 퇴직급여</t>
  </si>
  <si>
    <t>3) 해고급여</t>
  </si>
  <si>
    <t>① 해고급여</t>
  </si>
  <si>
    <t>② 해고급여(잡급)</t>
  </si>
  <si>
    <t>2. 경비</t>
  </si>
  <si>
    <t>1) 복리후생비</t>
  </si>
  <si>
    <t>① 급여성복리후생비</t>
  </si>
  <si>
    <t>② 비급여성복리후생비</t>
  </si>
  <si>
    <t>③ 포상비</t>
  </si>
  <si>
    <t>2) 보험료</t>
  </si>
  <si>
    <t>3) 감가상각비(유형자산)</t>
  </si>
  <si>
    <t>① 유형자산상각비</t>
  </si>
  <si>
    <t>4) 무형자산감가상각비</t>
  </si>
  <si>
    <t>① 상표권상각비</t>
  </si>
  <si>
    <t>② 시설이용권상각비</t>
  </si>
  <si>
    <t>③ 기타무형자산상각비</t>
  </si>
  <si>
    <t>5) 대손상각비</t>
  </si>
  <si>
    <t>6) 지급수수료</t>
  </si>
  <si>
    <t>① 지급수수료</t>
    <phoneticPr fontId="4" type="noConversion"/>
  </si>
  <si>
    <t>② 등기소송비</t>
  </si>
  <si>
    <t>7) 광고선전비</t>
  </si>
  <si>
    <t>① 광고선전비</t>
  </si>
  <si>
    <t xml:space="preserve">② 진흥비  </t>
  </si>
  <si>
    <t>③ 주재비</t>
  </si>
  <si>
    <t>④ 판매광고선전비</t>
  </si>
  <si>
    <t>8) 교육훈련비</t>
  </si>
  <si>
    <t>① 연수비</t>
  </si>
  <si>
    <t>9) 차량유지비</t>
  </si>
  <si>
    <t>10) 도서인쇄비</t>
  </si>
  <si>
    <t>11) 업무추진비</t>
  </si>
  <si>
    <t>① 업무추진비</t>
  </si>
  <si>
    <t>② 협력비</t>
  </si>
  <si>
    <t>12) 임차료</t>
  </si>
  <si>
    <t>13) 통신비</t>
  </si>
  <si>
    <t>14) 운반비</t>
  </si>
  <si>
    <t>① 일반운반비</t>
  </si>
  <si>
    <t>② 판매운반비</t>
  </si>
  <si>
    <t>③ 판매포장비</t>
  </si>
  <si>
    <t>15) 세금과공과</t>
  </si>
  <si>
    <t>16) 소모품비</t>
  </si>
  <si>
    <t>17) 수도광열비</t>
  </si>
  <si>
    <t>① 전력및수도료</t>
  </si>
  <si>
    <t>② 연료유지비</t>
  </si>
  <si>
    <t>18) 수선비</t>
  </si>
  <si>
    <t xml:space="preserve">① 수선유지비  </t>
  </si>
  <si>
    <t>② 단지관리비</t>
  </si>
  <si>
    <t>19) 경상개발비</t>
  </si>
  <si>
    <t>28) 경상개발비</t>
    <phoneticPr fontId="20" type="noConversion"/>
  </si>
  <si>
    <t>4121084000</t>
  </si>
  <si>
    <t>4151057000</t>
  </si>
  <si>
    <t>20) 여비교통비</t>
  </si>
  <si>
    <t>2) 여비교통비</t>
    <phoneticPr fontId="20" type="noConversion"/>
  </si>
  <si>
    <t>4121006000</t>
  </si>
  <si>
    <t>4151060000</t>
  </si>
  <si>
    <t>21) 피복비</t>
  </si>
  <si>
    <t>10) 피복비</t>
    <phoneticPr fontId="20" type="noConversion"/>
  </si>
  <si>
    <t>4121030000</t>
  </si>
  <si>
    <t>4151063000</t>
  </si>
  <si>
    <t>22) 조사분석비</t>
  </si>
  <si>
    <t>23) 조사분석비</t>
    <phoneticPr fontId="20" type="noConversion"/>
  </si>
  <si>
    <t>4121069000</t>
  </si>
  <si>
    <t>4151066000</t>
  </si>
  <si>
    <t>23) 협회비</t>
  </si>
  <si>
    <t>26) 협회비</t>
    <phoneticPr fontId="20" type="noConversion"/>
  </si>
  <si>
    <t>4121078000</t>
  </si>
  <si>
    <t>4151069000</t>
  </si>
  <si>
    <t>24) 판매촉진비</t>
  </si>
  <si>
    <t>2) 판매촉진비</t>
    <phoneticPr fontId="20" type="noConversion"/>
  </si>
  <si>
    <t>4121506000</t>
  </si>
  <si>
    <t>4151072000</t>
  </si>
  <si>
    <t>25) 판매수수료</t>
  </si>
  <si>
    <t>3) 판매수수료</t>
    <phoneticPr fontId="20" type="noConversion"/>
  </si>
  <si>
    <t>4121509000</t>
  </si>
  <si>
    <t>4151075000</t>
  </si>
  <si>
    <t>26) 수주비</t>
  </si>
  <si>
    <t>4151078000</t>
  </si>
  <si>
    <t>27) 기타판매비와관리비(잡비)</t>
  </si>
  <si>
    <t>29) 기타의판매비와관리비(잡비)</t>
    <phoneticPr fontId="5" type="noConversion"/>
  </si>
  <si>
    <t>4121099000</t>
  </si>
  <si>
    <t>4151081000</t>
  </si>
  <si>
    <t>28) 사내근로복지기금출연금</t>
    <phoneticPr fontId="4" type="noConversion"/>
  </si>
  <si>
    <t>Ⅴ. 영업이익(손실)</t>
    <phoneticPr fontId="4" type="noConversion"/>
  </si>
  <si>
    <t>Ⅶ. 영업이익</t>
    <phoneticPr fontId="20" type="noConversion"/>
  </si>
  <si>
    <t>4210000000</t>
  </si>
  <si>
    <t>Ⅷ. 영업이익(손실)</t>
  </si>
  <si>
    <t>4240000000</t>
  </si>
  <si>
    <t>Ⅵ. 기타수익</t>
    <phoneticPr fontId="4" type="noConversion"/>
  </si>
  <si>
    <t>Ⅴ. 기타수익</t>
    <phoneticPr fontId="20" type="noConversion"/>
  </si>
  <si>
    <t>Ⅳ. 기타수익</t>
  </si>
  <si>
    <t>1. 기타수익</t>
  </si>
  <si>
    <t>1. 기타수익</t>
    <phoneticPr fontId="20" type="noConversion"/>
  </si>
  <si>
    <t>1) 구조조정충당부채의환입</t>
  </si>
  <si>
    <t>4120503000</t>
  </si>
  <si>
    <t>2) 기타충당부채의환입</t>
  </si>
  <si>
    <t>4120506000</t>
  </si>
  <si>
    <t>3) 정부보조금수익</t>
  </si>
  <si>
    <t>4120509000</t>
  </si>
  <si>
    <t>4) 대손충당금환입</t>
  </si>
  <si>
    <t>3) 대손충당금환입</t>
    <phoneticPr fontId="5" type="noConversion"/>
  </si>
  <si>
    <t>4150509000</t>
  </si>
  <si>
    <t>4120512000</t>
  </si>
  <si>
    <t>5) 자산수증이익</t>
  </si>
  <si>
    <t>4) 자산수증이익</t>
    <phoneticPr fontId="5" type="noConversion"/>
  </si>
  <si>
    <t>4150512000</t>
  </si>
  <si>
    <t>4120515000</t>
  </si>
  <si>
    <t>6) 채무면제이익</t>
  </si>
  <si>
    <t>5) 채무면제이익</t>
    <phoneticPr fontId="5" type="noConversion"/>
  </si>
  <si>
    <t>4150515000</t>
  </si>
  <si>
    <t>4120518000</t>
  </si>
  <si>
    <t>7) 보상및배상금수익(수입위약배상금)</t>
  </si>
  <si>
    <t>① 수입위약배상금</t>
    <phoneticPr fontId="20" type="noConversion"/>
  </si>
  <si>
    <t>4150590040</t>
  </si>
  <si>
    <t>4120521000</t>
  </si>
  <si>
    <t>Ⅶ. 기타비용</t>
    <phoneticPr fontId="4" type="noConversion"/>
  </si>
  <si>
    <t>Ⅵ. 기타비용</t>
    <phoneticPr fontId="20" type="noConversion"/>
  </si>
  <si>
    <t>4180000000</t>
  </si>
  <si>
    <t>Ⅵ. 기타비용</t>
  </si>
  <si>
    <t>1. 기타비용</t>
  </si>
  <si>
    <t>1. 기타비용</t>
    <phoneticPr fontId="20" type="noConversion"/>
  </si>
  <si>
    <t>4180500000</t>
  </si>
  <si>
    <t>1) 구조조정관련비용</t>
  </si>
  <si>
    <t>4180503000</t>
  </si>
  <si>
    <t>2) 정부보조금으로인한손실</t>
  </si>
  <si>
    <t>4180506000</t>
  </si>
  <si>
    <t>3) 보상및배상금비용(지급위약배상금)</t>
  </si>
  <si>
    <t>① 지급위약배상금</t>
    <phoneticPr fontId="20" type="noConversion"/>
  </si>
  <si>
    <t>4180590040</t>
  </si>
  <si>
    <t>4180509000</t>
  </si>
  <si>
    <t>4) 기타충당부채의전입</t>
  </si>
  <si>
    <t>9) 충당부채전입액</t>
    <phoneticPr fontId="20" type="noConversion"/>
  </si>
  <si>
    <t>4121027000</t>
  </si>
  <si>
    <t>4180512000</t>
  </si>
  <si>
    <t>① 단기법적소송충당전입액</t>
  </si>
  <si>
    <t xml:space="preserve">① 소송손실 </t>
    <phoneticPr fontId="20" type="noConversion"/>
  </si>
  <si>
    <t>4121027040</t>
  </si>
  <si>
    <t>4180512040</t>
  </si>
  <si>
    <t>② 사후처리,복구,정화비용을위한단기충당전입액</t>
  </si>
  <si>
    <t xml:space="preserve">② 복구 </t>
    <phoneticPr fontId="20" type="noConversion"/>
  </si>
  <si>
    <t>4121027080</t>
  </si>
  <si>
    <t>4180512080</t>
  </si>
  <si>
    <t>③ 하자보수충당부채전입액</t>
  </si>
  <si>
    <t xml:space="preserve">③ 하자보수 </t>
    <phoneticPr fontId="20" type="noConversion"/>
  </si>
  <si>
    <t>4121027120</t>
  </si>
  <si>
    <t>④ 기타유동충당전입액(마일리지)</t>
  </si>
  <si>
    <t>④ 마일리지</t>
    <phoneticPr fontId="20" type="noConversion"/>
  </si>
  <si>
    <t>4121027160</t>
  </si>
  <si>
    <t>4180512120</t>
  </si>
  <si>
    <t>5) 투자부동산감가상각비</t>
  </si>
  <si>
    <t>② 투자부동산상각원가</t>
    <phoneticPr fontId="20" type="noConversion"/>
  </si>
  <si>
    <t>4180515000</t>
  </si>
  <si>
    <t>6) 운휴자산감가상각비</t>
  </si>
  <si>
    <t>4180518000</t>
  </si>
  <si>
    <t>7) 기타의대손상각비</t>
  </si>
  <si>
    <t>4) 기타의대손상각비</t>
    <phoneticPr fontId="20" type="noConversion"/>
  </si>
  <si>
    <t>4180521000</t>
  </si>
  <si>
    <t>8) 기부금</t>
  </si>
  <si>
    <t>3) 기부금</t>
    <phoneticPr fontId="20" type="noConversion"/>
  </si>
  <si>
    <t>4180524000</t>
  </si>
  <si>
    <t>Ⅷ. 기타이익(손실)</t>
    <phoneticPr fontId="4" type="noConversion"/>
  </si>
  <si>
    <t>Ⅶ. 기타이익(손실)</t>
  </si>
  <si>
    <t>1. 기타이익</t>
  </si>
  <si>
    <t>4210500000</t>
  </si>
  <si>
    <t>1) 유형자산처분이익</t>
  </si>
  <si>
    <t>10) 유형자산처분이익</t>
    <phoneticPr fontId="20" type="noConversion"/>
  </si>
  <si>
    <t>4150530000</t>
  </si>
  <si>
    <t>4210503000</t>
  </si>
  <si>
    <t>2) 무형자산처분이익</t>
  </si>
  <si>
    <t>11) 무형자산처분이익</t>
    <phoneticPr fontId="5" type="noConversion"/>
  </si>
  <si>
    <t>4150533000</t>
  </si>
  <si>
    <t>4210506000</t>
  </si>
  <si>
    <t>3) 투자부동산처분이익</t>
  </si>
  <si>
    <t>12) 투자부동산처분이익</t>
    <phoneticPr fontId="5" type="noConversion"/>
  </si>
  <si>
    <t>4150536000</t>
  </si>
  <si>
    <t>4210509000</t>
  </si>
  <si>
    <t>4) 유형자산손상차손환입</t>
  </si>
  <si>
    <t>7) 유형자산손상차손환입</t>
    <phoneticPr fontId="5" type="noConversion"/>
  </si>
  <si>
    <t>4150521000</t>
  </si>
  <si>
    <t>4210512000</t>
  </si>
  <si>
    <t>5) 무형자산손상차손환입</t>
  </si>
  <si>
    <t>8) 무형자산손상차손환입</t>
    <phoneticPr fontId="5" type="noConversion"/>
  </si>
  <si>
    <t>4150524000</t>
  </si>
  <si>
    <t>4210515000</t>
  </si>
  <si>
    <t>6) 투자부동산손상차손환입</t>
  </si>
  <si>
    <t>9) 투자부동산손상차손환입</t>
    <phoneticPr fontId="5" type="noConversion"/>
  </si>
  <si>
    <t>4150527000</t>
  </si>
  <si>
    <t>4210518000</t>
  </si>
  <si>
    <t>7) 외화환산이익(기타수익)</t>
  </si>
  <si>
    <t>2) 외화환산이익(기타수익)</t>
    <phoneticPr fontId="20" type="noConversion"/>
  </si>
  <si>
    <t>4150506000</t>
  </si>
  <si>
    <t>4210521000</t>
  </si>
  <si>
    <t>8) 외환차익(기타수익)</t>
  </si>
  <si>
    <t>1) 외환차익(기타수익)</t>
    <phoneticPr fontId="20" type="noConversion"/>
  </si>
  <si>
    <t>4150503000</t>
  </si>
  <si>
    <t>4210524000</t>
  </si>
  <si>
    <t>9) 보험차익</t>
  </si>
  <si>
    <t>6) 보험차익</t>
    <phoneticPr fontId="5" type="noConversion"/>
  </si>
  <si>
    <t>4150518000</t>
  </si>
  <si>
    <t>4210527000</t>
  </si>
  <si>
    <t>10) 그밖의기타이익(잡이익)</t>
  </si>
  <si>
    <t>13) 기타의기타수익(잡이익)</t>
    <phoneticPr fontId="5" type="noConversion"/>
  </si>
  <si>
    <t>4150590000</t>
  </si>
  <si>
    <t>4210530000</t>
  </si>
  <si>
    <t>① 기타잡이익</t>
  </si>
  <si>
    <t>② 기타잡이익</t>
    <phoneticPr fontId="20" type="noConversion"/>
  </si>
  <si>
    <t>4150590080</t>
  </si>
  <si>
    <t>4210530040</t>
  </si>
  <si>
    <t>② 매입할인</t>
  </si>
  <si>
    <t>③ 매입할인</t>
    <phoneticPr fontId="20" type="noConversion"/>
  </si>
  <si>
    <t>4150590120</t>
  </si>
  <si>
    <t>4210530080</t>
  </si>
  <si>
    <t>③ 전기오류수정이익</t>
  </si>
  <si>
    <t>④ 전기오류수정이익</t>
    <phoneticPr fontId="20" type="noConversion"/>
  </si>
  <si>
    <t>4150590160</t>
  </si>
  <si>
    <t>4210530120</t>
  </si>
  <si>
    <t>2. 기타손실</t>
  </si>
  <si>
    <t>4211000000</t>
  </si>
  <si>
    <t>1) 유형자산처분손실</t>
  </si>
  <si>
    <t>8) 유형자산처분손실</t>
    <phoneticPr fontId="20" type="noConversion"/>
  </si>
  <si>
    <t>4211003000</t>
  </si>
  <si>
    <t>2) 무형자산처분손실</t>
  </si>
  <si>
    <t>9) 무형자산처분손실</t>
    <phoneticPr fontId="20" type="noConversion"/>
  </si>
  <si>
    <t>4180527000</t>
  </si>
  <si>
    <t>4211006000</t>
  </si>
  <si>
    <t>3) 투자부동산처분손실</t>
  </si>
  <si>
    <t>10) 투자부동산처분손실</t>
    <phoneticPr fontId="20" type="noConversion"/>
  </si>
  <si>
    <t>4180530000</t>
  </si>
  <si>
    <t>4211009000</t>
  </si>
  <si>
    <t>4) 유형자산손상차손</t>
  </si>
  <si>
    <t>5) 유형자산손상차손</t>
    <phoneticPr fontId="20" type="noConversion"/>
  </si>
  <si>
    <t>4211012000</t>
  </si>
  <si>
    <t>5) 무형자산손상차손</t>
  </si>
  <si>
    <t>6) 무형자산손상차손</t>
    <phoneticPr fontId="20" type="noConversion"/>
  </si>
  <si>
    <t>4211015000</t>
  </si>
  <si>
    <t>6) 투자부동산손상차손</t>
  </si>
  <si>
    <t>7) 투자부동산손상차손</t>
    <phoneticPr fontId="20" type="noConversion"/>
  </si>
  <si>
    <t>4211018000</t>
  </si>
  <si>
    <t>7) 외화환산손실</t>
  </si>
  <si>
    <t>2) 외화환산손실</t>
    <phoneticPr fontId="20" type="noConversion"/>
  </si>
  <si>
    <t>4211021000</t>
  </si>
  <si>
    <t>8) 외환차손</t>
  </si>
  <si>
    <t>1) 외환차손</t>
    <phoneticPr fontId="20" type="noConversion"/>
  </si>
  <si>
    <t>4211024000</t>
  </si>
  <si>
    <t>9) 재고자산감모손실</t>
  </si>
  <si>
    <t>11) 재고자산감모손실</t>
    <phoneticPr fontId="4" type="noConversion"/>
  </si>
  <si>
    <t>4180533000</t>
  </si>
  <si>
    <t>4211027000</t>
  </si>
  <si>
    <t>① 상품평가손실</t>
    <phoneticPr fontId="4" type="noConversion"/>
  </si>
  <si>
    <t>4180533040</t>
  </si>
  <si>
    <t>4211027040</t>
  </si>
  <si>
    <t>② 원재료평가손실</t>
    <phoneticPr fontId="4" type="noConversion"/>
  </si>
  <si>
    <t>4180533080</t>
  </si>
  <si>
    <t>4211027080</t>
  </si>
  <si>
    <t>③  저장품평가손실</t>
  </si>
  <si>
    <t>③  저장품평가손실</t>
    <phoneticPr fontId="4" type="noConversion"/>
  </si>
  <si>
    <t>4180533120</t>
  </si>
  <si>
    <t>4211027120</t>
  </si>
  <si>
    <t>④  미착품평가손실</t>
  </si>
  <si>
    <t>④  미착품평가손실</t>
    <phoneticPr fontId="4" type="noConversion"/>
  </si>
  <si>
    <t>4180533160</t>
  </si>
  <si>
    <t>4211027160</t>
  </si>
  <si>
    <t>10) 그밖의기타손실(잡손실)</t>
  </si>
  <si>
    <t>12) 기타의기타비용(잡손실)</t>
    <phoneticPr fontId="20" type="noConversion"/>
  </si>
  <si>
    <t>4180590000</t>
  </si>
  <si>
    <t>4211030000</t>
  </si>
  <si>
    <t>① 기타의잡손실</t>
  </si>
  <si>
    <t>② 기타의잡손실</t>
    <phoneticPr fontId="20" type="noConversion"/>
  </si>
  <si>
    <t>4180590080</t>
  </si>
  <si>
    <t>4211030040</t>
  </si>
  <si>
    <t>② 전기오류수정손실</t>
  </si>
  <si>
    <t>③ 전기오류수정손실</t>
    <phoneticPr fontId="20" type="noConversion"/>
  </si>
  <si>
    <t>4180590120</t>
  </si>
  <si>
    <t>4211030080</t>
  </si>
  <si>
    <t>Ⅸ. 금융수익</t>
  </si>
  <si>
    <t>Ⅷ. 금융수익</t>
    <phoneticPr fontId="20" type="noConversion"/>
  </si>
  <si>
    <t>4270000000</t>
  </si>
  <si>
    <t>1. 금융수익</t>
  </si>
  <si>
    <t>1. 금융수익</t>
    <phoneticPr fontId="20" type="noConversion"/>
  </si>
  <si>
    <t>4240500000</t>
  </si>
  <si>
    <t>4270500000</t>
  </si>
  <si>
    <t>1) 이자수익</t>
  </si>
  <si>
    <t>① 이자수익</t>
  </si>
  <si>
    <t>② 현재가치할인차금상각이자</t>
  </si>
  <si>
    <t>③ 보증금이자</t>
  </si>
  <si>
    <t>2) 배당금수익</t>
  </si>
  <si>
    <t>3) 금융자산처분이익</t>
  </si>
  <si>
    <t>4) 당기손익인식금융자산평가이익</t>
  </si>
  <si>
    <t>6) 당기손익인식금융자산평가이익</t>
    <phoneticPr fontId="20" type="noConversion"/>
  </si>
  <si>
    <t>4240518000</t>
  </si>
  <si>
    <t>4270512000</t>
  </si>
  <si>
    <t>5) 매도가능금융자산손상차손환입</t>
  </si>
  <si>
    <t>7) 매도가능금융자산손상차손환입</t>
    <phoneticPr fontId="20" type="noConversion"/>
  </si>
  <si>
    <t>4240521000</t>
  </si>
  <si>
    <t>4270515000</t>
  </si>
  <si>
    <t>6) 만기보유금융자산손상차손환입</t>
  </si>
  <si>
    <t>8) 만기보유금융자산손상차손환입</t>
    <phoneticPr fontId="20" type="noConversion"/>
  </si>
  <si>
    <t>4240524000</t>
  </si>
  <si>
    <t>4270518000</t>
  </si>
  <si>
    <t>Ⅹ. 금융원가</t>
  </si>
  <si>
    <t>Ⅸ. 금융원가</t>
    <phoneticPr fontId="20" type="noConversion"/>
  </si>
  <si>
    <t>4300000000</t>
  </si>
  <si>
    <t>1. 금융원가</t>
  </si>
  <si>
    <t>1. 금융원가</t>
    <phoneticPr fontId="20" type="noConversion"/>
  </si>
  <si>
    <t>4300500000</t>
  </si>
  <si>
    <t>1) 이자비용</t>
  </si>
  <si>
    <t>1) 이자비용</t>
    <phoneticPr fontId="20" type="noConversion"/>
  </si>
  <si>
    <t>4270503000</t>
  </si>
  <si>
    <t>4300503000</t>
  </si>
  <si>
    <t>① 지급이자와할인료</t>
  </si>
  <si>
    <t>① 지급이자와할인료</t>
    <phoneticPr fontId="20" type="noConversion"/>
  </si>
  <si>
    <t>4270503040</t>
  </si>
  <si>
    <t>4300503040</t>
  </si>
  <si>
    <t>② 사채이자</t>
  </si>
  <si>
    <t>② 사채이자</t>
    <phoneticPr fontId="20" type="noConversion"/>
  </si>
  <si>
    <t>4270503080</t>
  </si>
  <si>
    <t>4300503080</t>
  </si>
  <si>
    <t>2) 금융자산처분손실</t>
  </si>
  <si>
    <t>8) 투자자산처분손실(금융투자자산)</t>
    <phoneticPr fontId="20" type="noConversion"/>
  </si>
  <si>
    <t>4270524000</t>
  </si>
  <si>
    <t>4300506000</t>
  </si>
  <si>
    <t>3) 당기손익인식금융자산평가손실</t>
  </si>
  <si>
    <t>5) 당기손익인식금융자산평가손실</t>
    <phoneticPr fontId="20" type="noConversion"/>
  </si>
  <si>
    <t>4300509000</t>
  </si>
  <si>
    <t>4) 매도가능금융자산손상차손</t>
  </si>
  <si>
    <t>6) 매도가능금융자산손상차손</t>
    <phoneticPr fontId="20" type="noConversion"/>
  </si>
  <si>
    <t>4300512000</t>
  </si>
  <si>
    <t>5) 만기보유금융자산손상차손</t>
  </si>
  <si>
    <t>7) 만기보유금융자산손상차손</t>
    <phoneticPr fontId="20" type="noConversion"/>
  </si>
  <si>
    <t>4270521000</t>
  </si>
  <si>
    <t>4300515000</t>
  </si>
  <si>
    <t>6) 외화환산손실</t>
    <phoneticPr fontId="4" type="noConversion"/>
  </si>
  <si>
    <t>7) 외화차손</t>
    <phoneticPr fontId="4" type="noConversion"/>
  </si>
  <si>
    <t>ⅩⅠ. 지분법적용대상인관계기업과조인트벤처관련이익</t>
    <phoneticPr fontId="4" type="noConversion"/>
  </si>
  <si>
    <t>Ⅹ. 관계기업의이익에대한지분</t>
    <phoneticPr fontId="20" type="noConversion"/>
  </si>
  <si>
    <t>ⅩⅠ. 지분법적용대상인관계기업과조인트벤처관련이익</t>
  </si>
  <si>
    <t>4330000000</t>
  </si>
  <si>
    <t>1. 지분법적용대상인관계기업과조인트벤처관련이익</t>
  </si>
  <si>
    <t>1. 관계기업의이익에대한지분</t>
    <phoneticPr fontId="20" type="noConversion"/>
  </si>
  <si>
    <t>4330500000</t>
  </si>
  <si>
    <t>1) 관계기업및조인트벤처투자지분평가이익(지분법이익)</t>
  </si>
  <si>
    <t>2) 지분법이익</t>
    <phoneticPr fontId="20" type="noConversion"/>
  </si>
  <si>
    <t>4330503000</t>
  </si>
  <si>
    <t>2) 관계기업및조인트벤처투자지분처분이익</t>
  </si>
  <si>
    <t>1) 지분법적용투자주식처분이익</t>
    <phoneticPr fontId="5" type="noConversion"/>
  </si>
  <si>
    <t>4330506000</t>
  </si>
  <si>
    <t>3) 관계기업및조인트벤처투자지분손상차손환입</t>
  </si>
  <si>
    <t>3) 지분법적용투자주식손상차손환입</t>
    <phoneticPr fontId="20" type="noConversion"/>
  </si>
  <si>
    <t>4330509000</t>
  </si>
  <si>
    <t>4) 관계기업및조인트벤처투자지분평가손실(지분법손실)</t>
  </si>
  <si>
    <t xml:space="preserve">5) 지분법손실 </t>
    <phoneticPr fontId="20" type="noConversion"/>
  </si>
  <si>
    <t>4330512000</t>
  </si>
  <si>
    <t>5) 관계기업및조인트벤처투자지분처분손실</t>
  </si>
  <si>
    <t>4) 지분법적용투자주식처분손실</t>
    <phoneticPr fontId="20" type="noConversion"/>
  </si>
  <si>
    <t>4330515000</t>
  </si>
  <si>
    <t>6) 관계기업및조인트벤처투자지분손상차손</t>
  </si>
  <si>
    <t>6) 지분법적용투자주식손상차손</t>
    <phoneticPr fontId="20" type="noConversion"/>
  </si>
  <si>
    <t>4300518000</t>
  </si>
  <si>
    <t>4330518000</t>
  </si>
  <si>
    <t>ⅩⅡ. 법인세비용차감전순이익</t>
  </si>
  <si>
    <t>ⅩⅠ. 법인세비용차감전순이익</t>
    <phoneticPr fontId="20" type="noConversion"/>
  </si>
  <si>
    <t>4360000000</t>
  </si>
  <si>
    <t>ⅩⅢ. 법인세비용</t>
    <phoneticPr fontId="4" type="noConversion"/>
  </si>
  <si>
    <t>ⅩⅡ. 법인세비용</t>
    <phoneticPr fontId="20" type="noConversion"/>
  </si>
  <si>
    <t>ⅩⅢ. 법인세비용</t>
  </si>
  <si>
    <t>4390000000</t>
  </si>
  <si>
    <t>1. 법인세비용</t>
  </si>
  <si>
    <t>1. 법인세비용</t>
    <phoneticPr fontId="20" type="noConversion"/>
  </si>
  <si>
    <t>4360500000</t>
  </si>
  <si>
    <t>4390500000</t>
  </si>
  <si>
    <t>1) 법인소득세</t>
  </si>
  <si>
    <t>1) 법인소득세</t>
    <phoneticPr fontId="20" type="noConversion"/>
  </si>
  <si>
    <t>4360503000</t>
  </si>
  <si>
    <t>4390503000</t>
  </si>
  <si>
    <t>2) 교육세</t>
  </si>
  <si>
    <t>2) 교육세</t>
    <phoneticPr fontId="20" type="noConversion"/>
  </si>
  <si>
    <t>4360506000</t>
  </si>
  <si>
    <t>4390506000</t>
  </si>
  <si>
    <t>3) 주민세</t>
  </si>
  <si>
    <t>3) 주민세</t>
    <phoneticPr fontId="20" type="noConversion"/>
  </si>
  <si>
    <t>4360509000</t>
  </si>
  <si>
    <t>4390509000</t>
  </si>
  <si>
    <t>4) 농어촌특별세</t>
  </si>
  <si>
    <t>4) 농어촌특별세</t>
    <phoneticPr fontId="20" type="noConversion"/>
  </si>
  <si>
    <t>4360512000</t>
  </si>
  <si>
    <t>4390512000</t>
  </si>
  <si>
    <t>5) 법인세환급액</t>
  </si>
  <si>
    <t>5) 법인세환급액</t>
    <phoneticPr fontId="20" type="noConversion"/>
  </si>
  <si>
    <t>4360515000</t>
  </si>
  <si>
    <t>4390515000</t>
  </si>
  <si>
    <t>6) 법인세추납액</t>
  </si>
  <si>
    <t>6) 법인세추납액</t>
    <phoneticPr fontId="20" type="noConversion"/>
  </si>
  <si>
    <t>4360518000</t>
  </si>
  <si>
    <t>4390518000</t>
  </si>
  <si>
    <t>ⅩⅣ. 계속영업이익</t>
  </si>
  <si>
    <t>ⅩⅢ. 계속사업이익</t>
    <phoneticPr fontId="20" type="noConversion"/>
  </si>
  <si>
    <t>4420000000</t>
  </si>
  <si>
    <t>ⅩⅤ. 중단영업이익</t>
  </si>
  <si>
    <t>ⅩⅣ. 중단영업이익</t>
    <phoneticPr fontId="20" type="noConversion"/>
  </si>
  <si>
    <t>4450000000</t>
  </si>
  <si>
    <t>1. 중단영업이익</t>
  </si>
  <si>
    <t>1. 중단영업이익</t>
    <phoneticPr fontId="20" type="noConversion"/>
  </si>
  <si>
    <t>4420500000</t>
  </si>
  <si>
    <t>4450500000</t>
  </si>
  <si>
    <t>1) 중단영업이익</t>
  </si>
  <si>
    <t>1) 중단영업이익</t>
    <phoneticPr fontId="5" type="noConversion"/>
  </si>
  <si>
    <t>4420503000</t>
  </si>
  <si>
    <t>4450503000</t>
  </si>
  <si>
    <t>ⅩⅥ. 당기순이익</t>
  </si>
  <si>
    <t>ⅩⅤ. 당기순이익</t>
    <phoneticPr fontId="20" type="noConversion"/>
  </si>
  <si>
    <t>4480000000</t>
  </si>
  <si>
    <t>ⅩⅦ. 기타포괄손익</t>
  </si>
  <si>
    <t>ⅩⅥ. 법인세비용차감후기타포괄손익</t>
    <phoneticPr fontId="20" type="noConversion"/>
  </si>
  <si>
    <t>4510000000</t>
  </si>
  <si>
    <t>1. 당기손익으로재분류되지않는기타포괄손익</t>
  </si>
  <si>
    <t>1. 법인세비용차감후기타포괄손익</t>
    <phoneticPr fontId="20" type="noConversion"/>
  </si>
  <si>
    <t>4480500000</t>
  </si>
  <si>
    <t>1. 기타포괄손익</t>
  </si>
  <si>
    <t>4510500000</t>
  </si>
  <si>
    <t>1) 자산재평가(차익)</t>
  </si>
  <si>
    <t>1) 매도가능금융자산평가손익</t>
    <phoneticPr fontId="20" type="noConversion"/>
  </si>
  <si>
    <t>4480503000</t>
  </si>
  <si>
    <t>1) 매도가능금융자산(평가손익)</t>
  </si>
  <si>
    <t>4510503000</t>
  </si>
  <si>
    <t>2) 확정급여제도의재측정요소</t>
  </si>
  <si>
    <t>3) 지분법적용대상주식기타포괄손익변동</t>
  </si>
  <si>
    <t>3) 재평가차익</t>
    <phoneticPr fontId="20" type="noConversion"/>
  </si>
  <si>
    <t>4480509000</t>
  </si>
  <si>
    <t>2) 자산재평가(차익)</t>
  </si>
  <si>
    <t>4510506000</t>
  </si>
  <si>
    <t>2. 당기손익으로재분류되는기타포괄손익</t>
  </si>
  <si>
    <t>4) 보험수리적손익</t>
    <phoneticPr fontId="20" type="noConversion"/>
  </si>
  <si>
    <t>4480512000</t>
  </si>
  <si>
    <t>3) 확정급여제도의보험수리적손익</t>
  </si>
  <si>
    <t>4510509000</t>
  </si>
  <si>
    <t>1) 매도가능금융자산평가손익</t>
  </si>
  <si>
    <t>2) 지분법적용주식기타포괄손익변동</t>
    <phoneticPr fontId="20" type="noConversion"/>
  </si>
  <si>
    <t>4480506000</t>
  </si>
  <si>
    <t>4) 지분법적용대상주식기타포괄손익변동</t>
  </si>
  <si>
    <t>4510512000</t>
  </si>
  <si>
    <t>ⅩⅧ. 총포괄손익</t>
    <phoneticPr fontId="4" type="noConversion"/>
  </si>
  <si>
    <t>ⅩⅦ. 총포괄손익</t>
    <phoneticPr fontId="20" type="noConversion"/>
  </si>
  <si>
    <t>ⅩⅧ. 총포괄손익</t>
  </si>
  <si>
    <t>4540000000</t>
  </si>
  <si>
    <t>ⅩⅠⅩ. 당기순이익의 귀속</t>
    <phoneticPr fontId="4" type="noConversion"/>
  </si>
  <si>
    <t>1. 당기순이익의 귀속</t>
  </si>
  <si>
    <t>1) 지배기업의소유주에게귀속되는당기순이익</t>
  </si>
  <si>
    <t>2) 비지배지분에귀속되는당기순이익</t>
  </si>
  <si>
    <t>ⅩⅩ. 포괄손익의 귀속</t>
  </si>
  <si>
    <t>1. 포괄손익의 귀속</t>
  </si>
  <si>
    <t>1) 포괄손익, 지배기업의소유주에게귀속되는자본</t>
  </si>
  <si>
    <t>2) 포괄손익, 비지배지분</t>
  </si>
  <si>
    <t>ⅩⅩⅠ. 주당이익</t>
  </si>
  <si>
    <t>1. 기본주당이익</t>
  </si>
  <si>
    <t>1) 계속영업기본주당이익(손실)</t>
    <phoneticPr fontId="4" type="noConversion"/>
  </si>
  <si>
    <t>2) 중단영업기본주당이익</t>
  </si>
  <si>
    <t>2. 희석주당순이익</t>
  </si>
  <si>
    <t>1) 계속영업희석주당이익</t>
  </si>
  <si>
    <t>2) 중단영업희석주당이익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</si>
</sst>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;&quot;▲&quot;#,##0"/>
    <numFmt numFmtId="177" formatCode="#,##0_);[Red]\(#,##0\)"/>
    <numFmt numFmtId="178" formatCode="#,##0_);\(#,##0\)"/>
    <numFmt numFmtId="179" formatCode="#,##0.00_);\(#,##0.00\)"/>
    <numFmt numFmtId="180" formatCode="#,##0_ 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name val="굴림체"/>
      <family val="3"/>
      <charset val="129"/>
    </font>
    <font>
      <b/>
      <sz val="9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indexed="12"/>
      <name val="굴림체"/>
      <family val="3"/>
      <charset val="129"/>
    </font>
    <font>
      <sz val="8"/>
      <name val="맑은 고딕"/>
      <family val="3"/>
      <charset val="129"/>
    </font>
    <font>
      <sz val="9"/>
      <color theme="1"/>
      <name val="굴림체"/>
      <family val="3"/>
      <charset val="129"/>
    </font>
    <font>
      <sz val="9"/>
      <color theme="0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굴림체"/>
      <family val="3"/>
      <charset val="129"/>
    </font>
    <font>
      <sz val="8"/>
      <color theme="1"/>
      <name val="Arial"/>
      <family val="2"/>
    </font>
    <font>
      <sz val="11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7" fillId="0" borderId="0"/>
  </cellStyleXfs>
  <cellXfs count="240">
    <xf numFmtId="0" fontId="0" fillId="0" borderId="0" xfId="0">
      <alignment vertical="center"/>
    </xf>
    <xf numFmtId="0" fontId="2" fillId="2" borderId="0" xfId="3" applyNumberFormat="1" applyFill="1" applyBorder="1" applyAlignment="1">
      <alignment vertical="center"/>
    </xf>
    <xf numFmtId="176" fontId="6" fillId="2" borderId="0" xfId="3" applyNumberFormat="1" applyFont="1" applyFill="1" applyBorder="1" applyAlignment="1">
      <alignment vertical="center"/>
    </xf>
    <xf numFmtId="10" fontId="6" fillId="2" borderId="0" xfId="3" applyNumberFormat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0" fontId="2" fillId="0" borderId="0" xfId="3" applyNumberFormat="1" applyFill="1" applyBorder="1" applyAlignment="1">
      <alignment vertical="center"/>
    </xf>
    <xf numFmtId="3" fontId="10" fillId="2" borderId="0" xfId="3" applyNumberFormat="1" applyFont="1" applyFill="1" applyBorder="1" applyAlignment="1">
      <alignment vertical="center" shrinkToFit="1"/>
    </xf>
    <xf numFmtId="0" fontId="2" fillId="2" borderId="0" xfId="3" applyNumberFormat="1" applyFont="1" applyFill="1" applyBorder="1" applyAlignment="1">
      <alignment horizontal="center" vertical="center"/>
    </xf>
    <xf numFmtId="178" fontId="2" fillId="2" borderId="0" xfId="4" applyNumberFormat="1" applyFont="1" applyFill="1" applyBorder="1" applyAlignment="1">
      <alignment vertical="center"/>
    </xf>
    <xf numFmtId="178" fontId="11" fillId="2" borderId="0" xfId="3" applyNumberFormat="1" applyFont="1" applyFill="1" applyBorder="1" applyAlignment="1">
      <alignment horizontal="right" vertical="center"/>
    </xf>
    <xf numFmtId="3" fontId="11" fillId="2" borderId="0" xfId="3" applyNumberFormat="1" applyFont="1" applyFill="1" applyBorder="1" applyAlignment="1">
      <alignment vertical="center" shrinkToFit="1"/>
    </xf>
    <xf numFmtId="0" fontId="11" fillId="3" borderId="2" xfId="3" applyNumberFormat="1" applyFont="1" applyFill="1" applyBorder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10" fontId="7" fillId="2" borderId="0" xfId="3" applyNumberFormat="1" applyFont="1" applyFill="1" applyAlignment="1">
      <alignment vertical="center"/>
    </xf>
    <xf numFmtId="0" fontId="2" fillId="2" borderId="0" xfId="3" applyNumberFormat="1" applyFill="1" applyAlignment="1">
      <alignment vertical="center"/>
    </xf>
    <xf numFmtId="177" fontId="7" fillId="2" borderId="0" xfId="1" applyNumberFormat="1" applyFont="1" applyFill="1" applyAlignment="1">
      <alignment vertical="center"/>
    </xf>
    <xf numFmtId="0" fontId="0" fillId="3" borderId="14" xfId="0" applyFill="1" applyBorder="1" applyAlignment="1">
      <alignment horizontal="center" vertical="center"/>
    </xf>
    <xf numFmtId="176" fontId="13" fillId="2" borderId="19" xfId="3" applyNumberFormat="1" applyFont="1" applyFill="1" applyBorder="1" applyAlignment="1">
      <alignment horizontal="center" vertical="center"/>
    </xf>
    <xf numFmtId="10" fontId="13" fillId="2" borderId="19" xfId="3" applyNumberFormat="1" applyFont="1" applyFill="1" applyBorder="1" applyAlignment="1">
      <alignment horizontal="center" vertical="center"/>
    </xf>
    <xf numFmtId="0" fontId="2" fillId="2" borderId="19" xfId="3" applyNumberFormat="1" applyFill="1" applyBorder="1" applyAlignment="1">
      <alignment vertical="center"/>
    </xf>
    <xf numFmtId="177" fontId="7" fillId="2" borderId="19" xfId="1" applyNumberFormat="1" applyFont="1" applyFill="1" applyBorder="1" applyAlignment="1">
      <alignment vertical="center"/>
    </xf>
    <xf numFmtId="0" fontId="9" fillId="3" borderId="23" xfId="3" applyNumberFormat="1" applyFont="1" applyFill="1" applyBorder="1" applyAlignment="1">
      <alignment horizontal="left" vertical="center" shrinkToFit="1"/>
    </xf>
    <xf numFmtId="0" fontId="14" fillId="3" borderId="12" xfId="0" applyNumberFormat="1" applyFont="1" applyFill="1" applyBorder="1" applyAlignment="1">
      <alignment horizontal="center" vertical="center" wrapText="1"/>
    </xf>
    <xf numFmtId="178" fontId="15" fillId="3" borderId="12" xfId="0" applyNumberFormat="1" applyFont="1" applyFill="1" applyBorder="1" applyAlignment="1">
      <alignment horizontal="right" vertical="center" wrapText="1"/>
    </xf>
    <xf numFmtId="178" fontId="14" fillId="3" borderId="12" xfId="0" applyNumberFormat="1" applyFont="1" applyFill="1" applyBorder="1" applyAlignment="1">
      <alignment horizontal="right" vertical="center" wrapText="1"/>
    </xf>
    <xf numFmtId="178" fontId="16" fillId="2" borderId="6" xfId="0" applyNumberFormat="1" applyFont="1" applyFill="1" applyBorder="1" applyAlignment="1">
      <alignment horizontal="right" vertical="center" wrapText="1"/>
    </xf>
    <xf numFmtId="178" fontId="17" fillId="2" borderId="12" xfId="0" applyNumberFormat="1" applyFont="1" applyFill="1" applyBorder="1" applyAlignment="1">
      <alignment horizontal="right" vertical="center" wrapText="1"/>
    </xf>
    <xf numFmtId="176" fontId="18" fillId="2" borderId="0" xfId="0" applyNumberFormat="1" applyFont="1" applyFill="1">
      <alignment vertical="center"/>
    </xf>
    <xf numFmtId="10" fontId="18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7" fontId="18" fillId="2" borderId="0" xfId="1" applyNumberFormat="1" applyFont="1" applyFill="1">
      <alignment vertical="center"/>
    </xf>
    <xf numFmtId="41" fontId="0" fillId="2" borderId="0" xfId="0" applyNumberFormat="1" applyFill="1">
      <alignment vertical="center"/>
    </xf>
    <xf numFmtId="0" fontId="19" fillId="2" borderId="21" xfId="3" applyNumberFormat="1" applyFont="1" applyFill="1" applyBorder="1" applyAlignment="1">
      <alignment horizontal="left" vertical="center" shrinkToFit="1"/>
    </xf>
    <xf numFmtId="0" fontId="14" fillId="2" borderId="21" xfId="0" applyNumberFormat="1" applyFont="1" applyFill="1" applyBorder="1" applyAlignment="1">
      <alignment horizontal="center" vertical="center" wrapText="1"/>
    </xf>
    <xf numFmtId="0" fontId="9" fillId="2" borderId="23" xfId="3" applyNumberFormat="1" applyFont="1" applyFill="1" applyBorder="1" applyAlignment="1">
      <alignment horizontal="left" vertical="center" shrinkToFit="1"/>
    </xf>
    <xf numFmtId="0" fontId="14" fillId="2" borderId="12" xfId="0" applyNumberFormat="1" applyFont="1" applyFill="1" applyBorder="1" applyAlignment="1">
      <alignment horizontal="center" vertical="center" wrapText="1"/>
    </xf>
    <xf numFmtId="178" fontId="14" fillId="2" borderId="12" xfId="0" applyNumberFormat="1" applyFont="1" applyFill="1" applyBorder="1" applyAlignment="1">
      <alignment horizontal="right" vertical="center" wrapText="1"/>
    </xf>
    <xf numFmtId="178" fontId="0" fillId="2" borderId="0" xfId="0" applyNumberFormat="1" applyFill="1">
      <alignment vertical="center"/>
    </xf>
    <xf numFmtId="0" fontId="0" fillId="2" borderId="0" xfId="0" applyFill="1" applyBorder="1">
      <alignment vertical="center"/>
    </xf>
    <xf numFmtId="178" fontId="15" fillId="2" borderId="11" xfId="0" applyNumberFormat="1" applyFont="1" applyFill="1" applyBorder="1" applyAlignment="1">
      <alignment horizontal="right" vertical="center" wrapText="1"/>
    </xf>
    <xf numFmtId="178" fontId="15" fillId="2" borderId="24" xfId="0" applyNumberFormat="1" applyFont="1" applyFill="1" applyBorder="1" applyAlignment="1">
      <alignment horizontal="right" vertical="center" wrapText="1"/>
    </xf>
    <xf numFmtId="178" fontId="14" fillId="2" borderId="11" xfId="0" applyNumberFormat="1" applyFont="1" applyFill="1" applyBorder="1" applyAlignment="1">
      <alignment horizontal="right" vertical="center" wrapText="1"/>
    </xf>
    <xf numFmtId="178" fontId="16" fillId="2" borderId="25" xfId="0" applyNumberFormat="1" applyFont="1" applyFill="1" applyBorder="1" applyAlignment="1">
      <alignment horizontal="right" vertical="center" wrapText="1"/>
    </xf>
    <xf numFmtId="0" fontId="19" fillId="2" borderId="9" xfId="3" applyNumberFormat="1" applyFont="1" applyFill="1" applyBorder="1" applyAlignment="1">
      <alignment horizontal="left" vertical="center" indent="1" shrinkToFit="1"/>
    </xf>
    <xf numFmtId="0" fontId="14" fillId="2" borderId="9" xfId="0" applyNumberFormat="1" applyFont="1" applyFill="1" applyBorder="1" applyAlignment="1">
      <alignment horizontal="center" vertical="center" wrapText="1"/>
    </xf>
    <xf numFmtId="0" fontId="9" fillId="2" borderId="10" xfId="3" applyNumberFormat="1" applyFont="1" applyFill="1" applyBorder="1" applyAlignment="1">
      <alignment horizontal="left" vertical="center" indent="1" shrinkToFit="1"/>
    </xf>
    <xf numFmtId="0" fontId="14" fillId="2" borderId="11" xfId="0" applyNumberFormat="1" applyFont="1" applyFill="1" applyBorder="1" applyAlignment="1">
      <alignment horizontal="center" vertical="center" wrapText="1"/>
    </xf>
    <xf numFmtId="178" fontId="12" fillId="2" borderId="25" xfId="0" applyNumberFormat="1" applyFont="1" applyFill="1" applyBorder="1" applyAlignment="1">
      <alignment horizontal="right" vertical="center" wrapText="1"/>
    </xf>
    <xf numFmtId="178" fontId="12" fillId="2" borderId="26" xfId="0" applyNumberFormat="1" applyFont="1" applyFill="1" applyBorder="1" applyAlignment="1">
      <alignment horizontal="right" vertical="center" wrapText="1"/>
    </xf>
    <xf numFmtId="0" fontId="12" fillId="2" borderId="9" xfId="3" applyNumberFormat="1" applyFont="1" applyFill="1" applyBorder="1" applyAlignment="1">
      <alignment horizontal="left" vertical="center" indent="2" shrinkToFit="1"/>
    </xf>
    <xf numFmtId="0" fontId="21" fillId="2" borderId="10" xfId="3" applyNumberFormat="1" applyFont="1" applyFill="1" applyBorder="1" applyAlignment="1">
      <alignment horizontal="left" vertical="center" indent="2" shrinkToFit="1"/>
    </xf>
    <xf numFmtId="178" fontId="15" fillId="2" borderId="26" xfId="0" applyNumberFormat="1" applyFont="1" applyFill="1" applyBorder="1" applyAlignment="1">
      <alignment horizontal="right" vertical="center" wrapText="1"/>
    </xf>
    <xf numFmtId="0" fontId="12" fillId="2" borderId="9" xfId="3" applyNumberFormat="1" applyFont="1" applyFill="1" applyBorder="1" applyAlignment="1">
      <alignment horizontal="left" vertical="center" indent="3" shrinkToFit="1"/>
    </xf>
    <xf numFmtId="178" fontId="14" fillId="2" borderId="26" xfId="0" applyNumberFormat="1" applyFont="1" applyFill="1" applyBorder="1" applyAlignment="1">
      <alignment horizontal="right" vertical="center" wrapText="1"/>
    </xf>
    <xf numFmtId="178" fontId="12" fillId="2" borderId="0" xfId="0" applyNumberFormat="1" applyFont="1" applyFill="1" applyBorder="1" applyAlignment="1">
      <alignment horizontal="right" vertical="center" wrapText="1"/>
    </xf>
    <xf numFmtId="178" fontId="22" fillId="2" borderId="25" xfId="0" applyNumberFormat="1" applyFont="1" applyFill="1" applyBorder="1" applyAlignment="1">
      <alignment horizontal="right" vertical="center" wrapText="1"/>
    </xf>
    <xf numFmtId="178" fontId="22" fillId="2" borderId="0" xfId="0" applyNumberFormat="1" applyFont="1" applyFill="1" applyBorder="1" applyAlignment="1">
      <alignment horizontal="right" vertical="center" wrapText="1"/>
    </xf>
    <xf numFmtId="178" fontId="22" fillId="2" borderId="27" xfId="0" applyNumberFormat="1" applyFont="1" applyFill="1" applyBorder="1" applyAlignment="1">
      <alignment horizontal="right" vertical="center" wrapText="1"/>
    </xf>
    <xf numFmtId="178" fontId="22" fillId="2" borderId="26" xfId="0" applyNumberFormat="1" applyFont="1" applyFill="1" applyBorder="1" applyAlignment="1">
      <alignment horizontal="right" vertical="center" wrapText="1"/>
    </xf>
    <xf numFmtId="178" fontId="15" fillId="2" borderId="12" xfId="0" applyNumberFormat="1" applyFont="1" applyFill="1" applyBorder="1" applyAlignment="1">
      <alignment horizontal="right" vertical="center" wrapText="1"/>
    </xf>
    <xf numFmtId="178" fontId="0" fillId="2" borderId="0" xfId="0" applyNumberFormat="1" applyFill="1" applyBorder="1">
      <alignment vertical="center"/>
    </xf>
    <xf numFmtId="178" fontId="14" fillId="2" borderId="0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>
      <alignment vertical="center"/>
    </xf>
    <xf numFmtId="0" fontId="23" fillId="2" borderId="27" xfId="0" applyFont="1" applyFill="1" applyBorder="1">
      <alignment vertical="center"/>
    </xf>
    <xf numFmtId="0" fontId="12" fillId="2" borderId="26" xfId="0" applyFont="1" applyFill="1" applyBorder="1">
      <alignment vertical="center"/>
    </xf>
    <xf numFmtId="0" fontId="24" fillId="2" borderId="0" xfId="0" applyFont="1" applyFill="1" applyBorder="1">
      <alignment vertical="center"/>
    </xf>
    <xf numFmtId="0" fontId="24" fillId="2" borderId="26" xfId="0" applyFont="1" applyFill="1" applyBorder="1">
      <alignment vertical="center"/>
    </xf>
    <xf numFmtId="179" fontId="0" fillId="2" borderId="0" xfId="0" applyNumberFormat="1" applyFill="1">
      <alignment vertical="center"/>
    </xf>
    <xf numFmtId="178" fontId="12" fillId="2" borderId="28" xfId="0" applyNumberFormat="1" applyFont="1" applyFill="1" applyBorder="1" applyAlignment="1">
      <alignment horizontal="right" vertical="center" wrapText="1"/>
    </xf>
    <xf numFmtId="0" fontId="12" fillId="2" borderId="29" xfId="0" applyFont="1" applyFill="1" applyBorder="1">
      <alignment vertical="center"/>
    </xf>
    <xf numFmtId="0" fontId="23" fillId="2" borderId="11" xfId="0" applyFont="1" applyFill="1" applyBorder="1">
      <alignment vertical="center"/>
    </xf>
    <xf numFmtId="0" fontId="23" fillId="2" borderId="26" xfId="0" applyFont="1" applyFill="1" applyBorder="1">
      <alignment vertical="center"/>
    </xf>
    <xf numFmtId="0" fontId="9" fillId="3" borderId="30" xfId="3" applyNumberFormat="1" applyFont="1" applyFill="1" applyBorder="1" applyAlignment="1">
      <alignment horizontal="left" vertical="center" shrinkToFit="1"/>
    </xf>
    <xf numFmtId="0" fontId="14" fillId="3" borderId="24" xfId="0" applyNumberFormat="1" applyFont="1" applyFill="1" applyBorder="1" applyAlignment="1">
      <alignment horizontal="center" vertical="center" wrapText="1"/>
    </xf>
    <xf numFmtId="178" fontId="14" fillId="3" borderId="24" xfId="0" applyNumberFormat="1" applyFont="1" applyFill="1" applyBorder="1" applyAlignment="1">
      <alignment horizontal="right" vertical="center" wrapText="1"/>
    </xf>
    <xf numFmtId="178" fontId="16" fillId="2" borderId="31" xfId="0" applyNumberFormat="1" applyFont="1" applyFill="1" applyBorder="1" applyAlignment="1">
      <alignment horizontal="right" vertical="center" wrapText="1"/>
    </xf>
    <xf numFmtId="178" fontId="17" fillId="2" borderId="24" xfId="0" applyNumberFormat="1" applyFont="1" applyFill="1" applyBorder="1" applyAlignment="1">
      <alignment horizontal="right" vertical="center" wrapText="1"/>
    </xf>
    <xf numFmtId="0" fontId="19" fillId="2" borderId="32" xfId="3" applyNumberFormat="1" applyFont="1" applyFill="1" applyBorder="1" applyAlignment="1">
      <alignment horizontal="left" vertical="center" shrinkToFit="1"/>
    </xf>
    <xf numFmtId="0" fontId="14" fillId="2" borderId="32" xfId="0" applyNumberFormat="1" applyFont="1" applyFill="1" applyBorder="1" applyAlignment="1">
      <alignment horizontal="center" vertical="center" wrapText="1"/>
    </xf>
    <xf numFmtId="0" fontId="9" fillId="2" borderId="30" xfId="3" applyNumberFormat="1" applyFont="1" applyFill="1" applyBorder="1" applyAlignment="1">
      <alignment horizontal="left" vertical="center" shrinkToFit="1"/>
    </xf>
    <xf numFmtId="0" fontId="14" fillId="2" borderId="24" xfId="0" applyNumberFormat="1" applyFont="1" applyFill="1" applyBorder="1" applyAlignment="1">
      <alignment horizontal="center" vertical="center" wrapText="1"/>
    </xf>
    <xf numFmtId="178" fontId="14" fillId="2" borderId="24" xfId="0" applyNumberFormat="1" applyFont="1" applyFill="1" applyBorder="1" applyAlignment="1">
      <alignment horizontal="right" vertical="center" wrapText="1"/>
    </xf>
    <xf numFmtId="176" fontId="15" fillId="2" borderId="24" xfId="0" applyNumberFormat="1" applyFont="1" applyFill="1" applyBorder="1" applyAlignment="1">
      <alignment horizontal="right" vertical="center" wrapText="1"/>
    </xf>
    <xf numFmtId="176" fontId="17" fillId="2" borderId="12" xfId="0" applyNumberFormat="1" applyFont="1" applyFill="1" applyBorder="1" applyAlignment="1">
      <alignment horizontal="right" vertical="center" wrapText="1"/>
    </xf>
    <xf numFmtId="176" fontId="14" fillId="2" borderId="11" xfId="0" applyNumberFormat="1" applyFont="1" applyFill="1" applyBorder="1" applyAlignment="1">
      <alignment horizontal="right" vertical="center" wrapText="1"/>
    </xf>
    <xf numFmtId="0" fontId="19" fillId="2" borderId="9" xfId="3" applyNumberFormat="1" applyFont="1" applyFill="1" applyBorder="1" applyAlignment="1">
      <alignment horizontal="left" vertical="center" indent="2" shrinkToFit="1"/>
    </xf>
    <xf numFmtId="0" fontId="21" fillId="2" borderId="23" xfId="3" applyNumberFormat="1" applyFont="1" applyFill="1" applyBorder="1" applyAlignment="1">
      <alignment horizontal="left" vertical="center" indent="2" shrinkToFit="1"/>
    </xf>
    <xf numFmtId="178" fontId="14" fillId="2" borderId="7" xfId="0" applyNumberFormat="1" applyFont="1" applyFill="1" applyBorder="1" applyAlignment="1">
      <alignment horizontal="right" vertical="center" wrapText="1"/>
    </xf>
    <xf numFmtId="0" fontId="12" fillId="2" borderId="33" xfId="3" applyNumberFormat="1" applyFont="1" applyFill="1" applyBorder="1" applyAlignment="1">
      <alignment horizontal="left" vertical="center" indent="3" shrinkToFit="1"/>
    </xf>
    <xf numFmtId="0" fontId="14" fillId="2" borderId="33" xfId="0" applyNumberFormat="1" applyFont="1" applyFill="1" applyBorder="1" applyAlignment="1">
      <alignment horizontal="center" vertical="center" wrapText="1"/>
    </xf>
    <xf numFmtId="0" fontId="14" fillId="2" borderId="34" xfId="0" applyNumberFormat="1" applyFont="1" applyFill="1" applyBorder="1" applyAlignment="1">
      <alignment horizontal="center" vertical="center" wrapText="1"/>
    </xf>
    <xf numFmtId="178" fontId="15" fillId="2" borderId="27" xfId="0" applyNumberFormat="1" applyFont="1" applyFill="1" applyBorder="1" applyAlignment="1">
      <alignment horizontal="right" vertical="center" wrapText="1"/>
    </xf>
    <xf numFmtId="178" fontId="12" fillId="2" borderId="29" xfId="0" applyNumberFormat="1" applyFont="1" applyFill="1" applyBorder="1" applyAlignment="1">
      <alignment horizontal="right" vertical="center" wrapText="1"/>
    </xf>
    <xf numFmtId="176" fontId="18" fillId="2" borderId="19" xfId="0" applyNumberFormat="1" applyFont="1" applyFill="1" applyBorder="1">
      <alignment vertical="center"/>
    </xf>
    <xf numFmtId="10" fontId="18" fillId="2" borderId="19" xfId="0" applyNumberFormat="1" applyFont="1" applyFill="1" applyBorder="1">
      <alignment vertical="center"/>
    </xf>
    <xf numFmtId="0" fontId="0" fillId="2" borderId="19" xfId="0" applyFill="1" applyBorder="1">
      <alignment vertical="center"/>
    </xf>
    <xf numFmtId="177" fontId="18" fillId="2" borderId="19" xfId="1" applyNumberFormat="1" applyFont="1" applyFill="1" applyBorder="1">
      <alignment vertical="center"/>
    </xf>
    <xf numFmtId="0" fontId="21" fillId="2" borderId="13" xfId="3" applyNumberFormat="1" applyFont="1" applyFill="1" applyBorder="1" applyAlignment="1">
      <alignment horizontal="left" vertical="center" indent="2" shrinkToFit="1"/>
    </xf>
    <xf numFmtId="0" fontId="14" fillId="2" borderId="14" xfId="0" applyNumberFormat="1" applyFont="1" applyFill="1" applyBorder="1" applyAlignment="1">
      <alignment horizontal="center" vertical="center" wrapText="1"/>
    </xf>
    <xf numFmtId="178" fontId="14" fillId="2" borderId="14" xfId="0" applyNumberFormat="1" applyFont="1" applyFill="1" applyBorder="1" applyAlignment="1">
      <alignment horizontal="right" vertical="center" wrapText="1"/>
    </xf>
    <xf numFmtId="178" fontId="14" fillId="2" borderId="29" xfId="0" applyNumberFormat="1" applyFont="1" applyFill="1" applyBorder="1" applyAlignment="1">
      <alignment horizontal="right" vertical="center" wrapText="1"/>
    </xf>
    <xf numFmtId="178" fontId="0" fillId="2" borderId="19" xfId="0" applyNumberFormat="1" applyFill="1" applyBorder="1">
      <alignment vertical="center"/>
    </xf>
    <xf numFmtId="178" fontId="14" fillId="2" borderId="25" xfId="0" applyNumberFormat="1" applyFont="1" applyFill="1" applyBorder="1" applyAlignment="1">
      <alignment horizontal="right" vertical="center" wrapText="1"/>
    </xf>
    <xf numFmtId="0" fontId="21" fillId="2" borderId="8" xfId="3" applyNumberFormat="1" applyFont="1" applyFill="1" applyBorder="1" applyAlignment="1">
      <alignment horizontal="left" vertical="center" indent="2" shrinkToFit="1"/>
    </xf>
    <xf numFmtId="178" fontId="16" fillId="2" borderId="7" xfId="0" applyNumberFormat="1" applyFont="1" applyFill="1" applyBorder="1" applyAlignment="1">
      <alignment horizontal="right" vertical="center" wrapText="1"/>
    </xf>
    <xf numFmtId="0" fontId="12" fillId="2" borderId="33" xfId="3" applyNumberFormat="1" applyFont="1" applyFill="1" applyBorder="1" applyAlignment="1">
      <alignment horizontal="left" vertical="center" indent="2" shrinkToFit="1"/>
    </xf>
    <xf numFmtId="0" fontId="23" fillId="2" borderId="35" xfId="0" applyFont="1" applyFill="1" applyBorder="1">
      <alignment vertical="center"/>
    </xf>
    <xf numFmtId="3" fontId="12" fillId="2" borderId="26" xfId="0" applyNumberFormat="1" applyFont="1" applyFill="1" applyBorder="1">
      <alignment vertical="center"/>
    </xf>
    <xf numFmtId="178" fontId="15" fillId="2" borderId="35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6" fontId="18" fillId="2" borderId="0" xfId="0" applyNumberFormat="1" applyFont="1" applyFill="1" applyBorder="1">
      <alignment vertical="center"/>
    </xf>
    <xf numFmtId="10" fontId="18" fillId="2" borderId="0" xfId="0" applyNumberFormat="1" applyFont="1" applyFill="1" applyBorder="1">
      <alignment vertical="center"/>
    </xf>
    <xf numFmtId="177" fontId="18" fillId="2" borderId="0" xfId="1" applyNumberFormat="1" applyFont="1" applyFill="1" applyBorder="1">
      <alignment vertical="center"/>
    </xf>
    <xf numFmtId="178" fontId="15" fillId="3" borderId="24" xfId="0" applyNumberFormat="1" applyFont="1" applyFill="1" applyBorder="1" applyAlignment="1">
      <alignment horizontal="right" vertical="center" wrapText="1"/>
    </xf>
    <xf numFmtId="0" fontId="24" fillId="2" borderId="27" xfId="0" applyFont="1" applyFill="1" applyBorder="1">
      <alignment vertical="center"/>
    </xf>
    <xf numFmtId="178" fontId="22" fillId="2" borderId="28" xfId="0" applyNumberFormat="1" applyFont="1" applyFill="1" applyBorder="1" applyAlignment="1">
      <alignment horizontal="right" vertical="center" wrapText="1"/>
    </xf>
    <xf numFmtId="178" fontId="22" fillId="2" borderId="29" xfId="0" applyNumberFormat="1" applyFont="1" applyFill="1" applyBorder="1" applyAlignment="1">
      <alignment horizontal="right" vertical="center" wrapText="1"/>
    </xf>
    <xf numFmtId="176" fontId="25" fillId="2" borderId="0" xfId="0" applyNumberFormat="1" applyFont="1" applyFill="1">
      <alignment vertical="center"/>
    </xf>
    <xf numFmtId="10" fontId="25" fillId="2" borderId="0" xfId="0" applyNumberFormat="1" applyFont="1" applyFill="1">
      <alignment vertical="center"/>
    </xf>
    <xf numFmtId="178" fontId="12" fillId="2" borderId="26" xfId="0" applyNumberFormat="1" applyFont="1" applyFill="1" applyBorder="1">
      <alignment vertical="center"/>
    </xf>
    <xf numFmtId="178" fontId="24" fillId="2" borderId="26" xfId="0" applyNumberFormat="1" applyFont="1" applyFill="1" applyBorder="1">
      <alignment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178" fontId="14" fillId="2" borderId="11" xfId="0" applyNumberFormat="1" applyFont="1" applyFill="1" applyBorder="1" applyAlignment="1">
      <alignment horizontal="center" vertical="center" wrapText="1"/>
    </xf>
    <xf numFmtId="0" fontId="24" fillId="2" borderId="36" xfId="0" applyFont="1" applyFill="1" applyBorder="1">
      <alignment vertical="center"/>
    </xf>
    <xf numFmtId="0" fontId="24" fillId="2" borderId="7" xfId="0" applyFont="1" applyFill="1" applyBorder="1">
      <alignment vertical="center"/>
    </xf>
    <xf numFmtId="178" fontId="12" fillId="2" borderId="6" xfId="0" applyNumberFormat="1" applyFont="1" applyFill="1" applyBorder="1" applyAlignment="1">
      <alignment horizontal="right" vertical="center" wrapText="1"/>
    </xf>
    <xf numFmtId="178" fontId="12" fillId="2" borderId="7" xfId="0" applyNumberFormat="1" applyFont="1" applyFill="1" applyBorder="1" applyAlignment="1">
      <alignment horizontal="right" vertical="center" wrapText="1"/>
    </xf>
    <xf numFmtId="178" fontId="14" fillId="2" borderId="35" xfId="0" applyNumberFormat="1" applyFont="1" applyFill="1" applyBorder="1" applyAlignment="1">
      <alignment horizontal="right" vertical="center" wrapText="1"/>
    </xf>
    <xf numFmtId="178" fontId="26" fillId="2" borderId="11" xfId="0" applyNumberFormat="1" applyFont="1" applyFill="1" applyBorder="1" applyAlignment="1">
      <alignment horizontal="right" vertical="center" wrapText="1"/>
    </xf>
    <xf numFmtId="178" fontId="16" fillId="2" borderId="37" xfId="0" applyNumberFormat="1" applyFont="1" applyFill="1" applyBorder="1" applyAlignment="1">
      <alignment horizontal="right" vertical="center" wrapText="1"/>
    </xf>
    <xf numFmtId="0" fontId="19" fillId="2" borderId="9" xfId="3" applyNumberFormat="1" applyFont="1" applyFill="1" applyBorder="1" applyAlignment="1">
      <alignment horizontal="left" vertical="center" shrinkToFit="1"/>
    </xf>
    <xf numFmtId="0" fontId="28" fillId="2" borderId="11" xfId="5" applyFont="1" applyFill="1" applyBorder="1" applyAlignment="1">
      <alignment horizontal="center" vertical="center"/>
    </xf>
    <xf numFmtId="180" fontId="26" fillId="2" borderId="0" xfId="0" applyNumberFormat="1" applyFont="1" applyFill="1" applyBorder="1">
      <alignment vertical="center"/>
    </xf>
    <xf numFmtId="178" fontId="26" fillId="2" borderId="12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>
      <alignment vertical="center"/>
    </xf>
    <xf numFmtId="180" fontId="24" fillId="2" borderId="19" xfId="0" applyNumberFormat="1" applyFont="1" applyFill="1" applyBorder="1">
      <alignment vertical="center"/>
    </xf>
    <xf numFmtId="0" fontId="24" fillId="2" borderId="14" xfId="0" applyFont="1" applyFill="1" applyBorder="1">
      <alignment vertical="center"/>
    </xf>
    <xf numFmtId="178" fontId="26" fillId="2" borderId="26" xfId="0" applyNumberFormat="1" applyFont="1" applyFill="1" applyBorder="1" applyAlignment="1">
      <alignment horizontal="right" vertical="center" wrapText="1"/>
    </xf>
    <xf numFmtId="180" fontId="24" fillId="2" borderId="0" xfId="0" applyNumberFormat="1" applyFont="1" applyFill="1" applyBorder="1">
      <alignment vertical="center"/>
    </xf>
    <xf numFmtId="178" fontId="17" fillId="2" borderId="11" xfId="0" applyNumberFormat="1" applyFont="1" applyFill="1" applyBorder="1" applyAlignment="1">
      <alignment horizontal="right" vertical="center" wrapText="1"/>
    </xf>
    <xf numFmtId="49" fontId="14" fillId="2" borderId="9" xfId="0" applyNumberFormat="1" applyFont="1" applyFill="1" applyBorder="1" applyAlignment="1">
      <alignment horizontal="left" vertical="center" wrapText="1" indent="2"/>
    </xf>
    <xf numFmtId="49" fontId="15" fillId="2" borderId="23" xfId="0" applyNumberFormat="1" applyFont="1" applyFill="1" applyBorder="1" applyAlignment="1">
      <alignment horizontal="left" vertical="center" wrapText="1" indent="2"/>
    </xf>
    <xf numFmtId="178" fontId="22" fillId="2" borderId="26" xfId="0" applyNumberFormat="1" applyFont="1" applyFill="1" applyBorder="1">
      <alignment vertical="center"/>
    </xf>
    <xf numFmtId="49" fontId="14" fillId="2" borderId="9" xfId="0" applyNumberFormat="1" applyFont="1" applyFill="1" applyBorder="1" applyAlignment="1">
      <alignment horizontal="left" vertical="center" wrapText="1" indent="3"/>
    </xf>
    <xf numFmtId="49" fontId="15" fillId="2" borderId="10" xfId="0" applyNumberFormat="1" applyFont="1" applyFill="1" applyBorder="1" applyAlignment="1">
      <alignment horizontal="left" vertical="center" wrapText="1" indent="2"/>
    </xf>
    <xf numFmtId="0" fontId="21" fillId="2" borderId="10" xfId="3" applyNumberFormat="1" applyFont="1" applyFill="1" applyBorder="1" applyAlignment="1">
      <alignment horizontal="left" vertical="center" indent="1" shrinkToFit="1"/>
    </xf>
    <xf numFmtId="178" fontId="22" fillId="2" borderId="6" xfId="0" applyNumberFormat="1" applyFont="1" applyFill="1" applyBorder="1" applyAlignment="1">
      <alignment horizontal="right" vertical="center" wrapText="1"/>
    </xf>
    <xf numFmtId="178" fontId="22" fillId="2" borderId="7" xfId="0" applyNumberFormat="1" applyFont="1" applyFill="1" applyBorder="1" applyAlignment="1">
      <alignment horizontal="right" vertical="center" wrapText="1"/>
    </xf>
    <xf numFmtId="176" fontId="18" fillId="2" borderId="36" xfId="0" applyNumberFormat="1" applyFont="1" applyFill="1" applyBorder="1">
      <alignment vertical="center"/>
    </xf>
    <xf numFmtId="10" fontId="18" fillId="2" borderId="36" xfId="0" applyNumberFormat="1" applyFont="1" applyFill="1" applyBorder="1">
      <alignment vertical="center"/>
    </xf>
    <xf numFmtId="0" fontId="0" fillId="2" borderId="36" xfId="0" applyFill="1" applyBorder="1">
      <alignment vertical="center"/>
    </xf>
    <xf numFmtId="177" fontId="18" fillId="2" borderId="36" xfId="1" applyNumberFormat="1" applyFont="1" applyFill="1" applyBorder="1">
      <alignment vertical="center"/>
    </xf>
    <xf numFmtId="0" fontId="12" fillId="2" borderId="21" xfId="3" applyNumberFormat="1" applyFont="1" applyFill="1" applyBorder="1" applyAlignment="1">
      <alignment horizontal="left" vertical="center" indent="2" shrinkToFit="1"/>
    </xf>
    <xf numFmtId="178" fontId="0" fillId="2" borderId="36" xfId="0" applyNumberFormat="1" applyFill="1" applyBorder="1">
      <alignment vertical="center"/>
    </xf>
    <xf numFmtId="178" fontId="29" fillId="2" borderId="16" xfId="0" applyNumberFormat="1" applyFont="1" applyFill="1" applyBorder="1" applyAlignment="1">
      <alignment horizontal="right" vertical="center" wrapText="1"/>
    </xf>
    <xf numFmtId="178" fontId="29" fillId="2" borderId="18" xfId="0" applyNumberFormat="1" applyFont="1" applyFill="1" applyBorder="1" applyAlignment="1">
      <alignment horizontal="right" vertical="center" wrapText="1"/>
    </xf>
    <xf numFmtId="178" fontId="12" fillId="2" borderId="24" xfId="0" applyNumberFormat="1" applyFont="1" applyFill="1" applyBorder="1" applyAlignment="1">
      <alignment horizontal="right" vertical="center" wrapText="1"/>
    </xf>
    <xf numFmtId="178" fontId="16" fillId="2" borderId="38" xfId="0" applyNumberFormat="1" applyFont="1" applyFill="1" applyBorder="1" applyAlignment="1">
      <alignment horizontal="right" vertical="center" wrapText="1"/>
    </xf>
    <xf numFmtId="178" fontId="16" fillId="2" borderId="39" xfId="0" applyNumberFormat="1" applyFont="1" applyFill="1" applyBorder="1" applyAlignment="1">
      <alignment horizontal="right" vertical="center" wrapText="1"/>
    </xf>
    <xf numFmtId="0" fontId="19" fillId="2" borderId="40" xfId="3" applyNumberFormat="1" applyFont="1" applyFill="1" applyBorder="1" applyAlignment="1">
      <alignment horizontal="left" vertical="center" shrinkToFit="1"/>
    </xf>
    <xf numFmtId="0" fontId="14" fillId="2" borderId="40" xfId="0" applyNumberFormat="1" applyFont="1" applyFill="1" applyBorder="1" applyAlignment="1">
      <alignment horizontal="center" vertical="center" wrapText="1"/>
    </xf>
    <xf numFmtId="0" fontId="9" fillId="2" borderId="41" xfId="3" applyNumberFormat="1" applyFont="1" applyFill="1" applyBorder="1" applyAlignment="1">
      <alignment horizontal="left" vertical="center" shrinkToFit="1"/>
    </xf>
    <xf numFmtId="0" fontId="14" fillId="2" borderId="22" xfId="0" applyNumberFormat="1" applyFont="1" applyFill="1" applyBorder="1" applyAlignment="1">
      <alignment horizontal="center" vertical="center" wrapText="1"/>
    </xf>
    <xf numFmtId="178" fontId="14" fillId="2" borderId="22" xfId="0" applyNumberFormat="1" applyFont="1" applyFill="1" applyBorder="1" applyAlignment="1">
      <alignment horizontal="right" vertical="center" wrapText="1"/>
    </xf>
    <xf numFmtId="178" fontId="14" fillId="3" borderId="7" xfId="0" applyNumberFormat="1" applyFont="1" applyFill="1" applyBorder="1" applyAlignment="1">
      <alignment horizontal="right" vertical="center" wrapText="1"/>
    </xf>
    <xf numFmtId="178" fontId="12" fillId="2" borderId="31" xfId="0" applyNumberFormat="1" applyFont="1" applyFill="1" applyBorder="1" applyAlignment="1">
      <alignment horizontal="right" vertical="center" wrapText="1"/>
    </xf>
    <xf numFmtId="178" fontId="12" fillId="2" borderId="37" xfId="0" applyNumberFormat="1" applyFont="1" applyFill="1" applyBorder="1" applyAlignment="1">
      <alignment horizontal="right" vertical="center" wrapText="1"/>
    </xf>
    <xf numFmtId="178" fontId="14" fillId="3" borderId="37" xfId="0" applyNumberFormat="1" applyFont="1" applyFill="1" applyBorder="1" applyAlignment="1">
      <alignment horizontal="right" vertical="center" wrapText="1"/>
    </xf>
    <xf numFmtId="178" fontId="14" fillId="2" borderId="37" xfId="0" applyNumberFormat="1" applyFont="1" applyFill="1" applyBorder="1" applyAlignment="1">
      <alignment horizontal="right" vertical="center" wrapText="1"/>
    </xf>
    <xf numFmtId="178" fontId="15" fillId="3" borderId="37" xfId="0" applyNumberFormat="1" applyFont="1" applyFill="1" applyBorder="1" applyAlignment="1">
      <alignment horizontal="right" vertical="center" wrapText="1"/>
    </xf>
    <xf numFmtId="178" fontId="15" fillId="3" borderId="7" xfId="0" applyNumberFormat="1" applyFont="1" applyFill="1" applyBorder="1" applyAlignment="1">
      <alignment horizontal="right" vertical="center" wrapText="1"/>
    </xf>
    <xf numFmtId="178" fontId="15" fillId="2" borderId="37" xfId="0" applyNumberFormat="1" applyFont="1" applyFill="1" applyBorder="1" applyAlignment="1">
      <alignment horizontal="right" vertical="center" wrapText="1"/>
    </xf>
    <xf numFmtId="178" fontId="15" fillId="2" borderId="7" xfId="0" applyNumberFormat="1" applyFont="1" applyFill="1" applyBorder="1" applyAlignment="1">
      <alignment horizontal="right" vertical="center" wrapText="1"/>
    </xf>
    <xf numFmtId="176" fontId="15" fillId="2" borderId="37" xfId="0" applyNumberFormat="1" applyFont="1" applyFill="1" applyBorder="1" applyAlignment="1">
      <alignment horizontal="right" vertical="center" wrapText="1"/>
    </xf>
    <xf numFmtId="0" fontId="2" fillId="0" borderId="0" xfId="3" applyNumberForma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0" xfId="0" applyNumberFormat="1" applyFill="1" applyBorder="1">
      <alignment vertical="center"/>
    </xf>
    <xf numFmtId="0" fontId="0" fillId="0" borderId="35" xfId="0" applyFill="1" applyBorder="1">
      <alignment vertical="center"/>
    </xf>
    <xf numFmtId="0" fontId="14" fillId="2" borderId="6" xfId="0" applyNumberFormat="1" applyFont="1" applyFill="1" applyBorder="1" applyAlignment="1">
      <alignment horizontal="center" vertical="center" wrapText="1"/>
    </xf>
    <xf numFmtId="0" fontId="28" fillId="2" borderId="11" xfId="5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>
      <alignment vertical="center"/>
    </xf>
    <xf numFmtId="0" fontId="30" fillId="0" borderId="0" xfId="0" applyFont="1" applyFill="1" applyBorder="1" applyAlignment="1"/>
    <xf numFmtId="0" fontId="24" fillId="0" borderId="0" xfId="0" applyNumberFormat="1" applyFont="1" applyFill="1" applyBorder="1">
      <alignment vertical="center"/>
    </xf>
    <xf numFmtId="180" fontId="24" fillId="0" borderId="0" xfId="0" applyNumberFormat="1" applyFont="1" applyFill="1" applyBorder="1">
      <alignment vertical="center"/>
    </xf>
    <xf numFmtId="41" fontId="0" fillId="0" borderId="0" xfId="1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0" xfId="0" applyNumberFormat="1" applyFont="1" applyFill="1" applyBorder="1">
      <alignment vertical="center"/>
    </xf>
    <xf numFmtId="180" fontId="32" fillId="0" borderId="0" xfId="0" applyNumberFormat="1" applyFont="1" applyFill="1" applyBorder="1">
      <alignment vertical="center"/>
    </xf>
    <xf numFmtId="180" fontId="24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>
      <alignment vertical="center"/>
    </xf>
    <xf numFmtId="176" fontId="18" fillId="0" borderId="0" xfId="0" applyNumberFormat="1" applyFont="1" applyFill="1">
      <alignment vertical="center"/>
    </xf>
    <xf numFmtId="10" fontId="18" fillId="0" borderId="0" xfId="0" applyNumberFormat="1" applyFont="1" applyFill="1">
      <alignment vertical="center"/>
    </xf>
    <xf numFmtId="177" fontId="18" fillId="0" borderId="0" xfId="1" applyNumberFormat="1" applyFont="1" applyFill="1">
      <alignment vertical="center"/>
    </xf>
    <xf numFmtId="0" fontId="33" fillId="0" borderId="0" xfId="0" applyFont="1" applyFill="1" applyAlignment="1"/>
    <xf numFmtId="0" fontId="31" fillId="0" borderId="0" xfId="0" applyNumberFormat="1" applyFont="1" applyFill="1">
      <alignment vertical="center"/>
    </xf>
    <xf numFmtId="0" fontId="24" fillId="0" borderId="0" xfId="0" applyFont="1" applyFill="1" applyBorder="1">
      <alignment vertical="center"/>
    </xf>
    <xf numFmtId="0" fontId="21" fillId="0" borderId="0" xfId="3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ill="1">
      <alignment vertical="center"/>
    </xf>
    <xf numFmtId="0" fontId="19" fillId="0" borderId="9" xfId="3" applyNumberFormat="1" applyFont="1" applyFill="1" applyBorder="1" applyAlignment="1">
      <alignment horizontal="left" vertical="center" shrinkToFit="1"/>
    </xf>
    <xf numFmtId="0" fontId="14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0" fontId="21" fillId="0" borderId="0" xfId="3" applyNumberFormat="1" applyFont="1" applyFill="1" applyBorder="1" applyAlignment="1">
      <alignment horizontal="left" vertical="center" indent="2" shrinkToFit="1"/>
    </xf>
    <xf numFmtId="0" fontId="12" fillId="0" borderId="9" xfId="3" applyNumberFormat="1" applyFont="1" applyFill="1" applyBorder="1" applyAlignment="1">
      <alignment horizontal="left" vertical="center" indent="2" shrinkToFit="1"/>
    </xf>
    <xf numFmtId="0" fontId="21" fillId="0" borderId="0" xfId="3" applyNumberFormat="1" applyFont="1" applyFill="1" applyBorder="1" applyAlignment="1">
      <alignment horizontal="left" vertical="center" indent="1" shrinkToFit="1"/>
    </xf>
    <xf numFmtId="0" fontId="19" fillId="0" borderId="9" xfId="3" applyNumberFormat="1" applyFont="1" applyFill="1" applyBorder="1" applyAlignment="1">
      <alignment horizontal="left" vertical="center" indent="1" shrinkToFit="1"/>
    </xf>
    <xf numFmtId="0" fontId="3" fillId="2" borderId="0" xfId="3" applyNumberFormat="1" applyFont="1" applyFill="1" applyBorder="1" applyAlignment="1">
      <alignment horizontal="center" vertical="center"/>
    </xf>
    <xf numFmtId="0" fontId="8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0" fillId="2" borderId="0" xfId="3" applyNumberFormat="1" applyFont="1" applyFill="1" applyBorder="1" applyAlignment="1">
      <alignment horizontal="center" vertical="center"/>
    </xf>
    <xf numFmtId="0" fontId="2" fillId="2" borderId="0" xfId="3" applyNumberFormat="1" applyFont="1" applyFill="1" applyBorder="1" applyAlignment="1">
      <alignment horizontal="center" vertical="center"/>
    </xf>
    <xf numFmtId="0" fontId="10" fillId="3" borderId="1" xfId="3" applyNumberFormat="1" applyFont="1" applyFill="1" applyBorder="1" applyAlignment="1">
      <alignment horizontal="center" vertical="center" shrinkToFit="1"/>
    </xf>
    <xf numFmtId="0" fontId="10" fillId="3" borderId="13" xfId="3" applyNumberFormat="1" applyFont="1" applyFill="1" applyBorder="1" applyAlignment="1">
      <alignment horizontal="center" vertical="center" shrinkToFit="1"/>
    </xf>
    <xf numFmtId="178" fontId="11" fillId="3" borderId="3" xfId="3" applyNumberFormat="1" applyFont="1" applyFill="1" applyBorder="1" applyAlignment="1">
      <alignment horizontal="center" vertical="center"/>
    </xf>
    <xf numFmtId="178" fontId="11" fillId="3" borderId="4" xfId="3" applyNumberFormat="1" applyFont="1" applyFill="1" applyBorder="1" applyAlignment="1">
      <alignment horizontal="center" vertical="center"/>
    </xf>
    <xf numFmtId="178" fontId="11" fillId="3" borderId="5" xfId="3" applyNumberFormat="1" applyFont="1" applyFill="1" applyBorder="1" applyAlignment="1">
      <alignment horizontal="center" vertical="center"/>
    </xf>
    <xf numFmtId="178" fontId="12" fillId="2" borderId="6" xfId="3" applyNumberFormat="1" applyFont="1" applyFill="1" applyBorder="1" applyAlignment="1">
      <alignment horizontal="center" vertical="center"/>
    </xf>
    <xf numFmtId="178" fontId="12" fillId="2" borderId="7" xfId="3" applyNumberFormat="1" applyFont="1" applyFill="1" applyBorder="1" applyAlignment="1">
      <alignment horizontal="center" vertical="center"/>
    </xf>
    <xf numFmtId="0" fontId="11" fillId="2" borderId="8" xfId="3" applyNumberFormat="1" applyFont="1" applyFill="1" applyBorder="1" applyAlignment="1">
      <alignment horizontal="center" vertical="center" shrinkToFit="1"/>
    </xf>
    <xf numFmtId="0" fontId="11" fillId="2" borderId="20" xfId="3" applyNumberFormat="1" applyFont="1" applyFill="1" applyBorder="1" applyAlignment="1">
      <alignment horizontal="center" vertical="center" shrinkToFit="1"/>
    </xf>
    <xf numFmtId="178" fontId="11" fillId="3" borderId="15" xfId="3" applyNumberFormat="1" applyFont="1" applyFill="1" applyBorder="1" applyAlignment="1">
      <alignment horizontal="center" vertical="center"/>
    </xf>
    <xf numFmtId="178" fontId="11" fillId="3" borderId="16" xfId="3" applyNumberFormat="1" applyFont="1" applyFill="1" applyBorder="1" applyAlignment="1">
      <alignment horizontal="center" vertical="center"/>
    </xf>
    <xf numFmtId="178" fontId="11" fillId="3" borderId="17" xfId="3" applyNumberFormat="1" applyFont="1" applyFill="1" applyBorder="1" applyAlignment="1">
      <alignment horizontal="center" vertical="center"/>
    </xf>
    <xf numFmtId="178" fontId="12" fillId="2" borderId="16" xfId="3" applyNumberFormat="1" applyFont="1" applyFill="1" applyBorder="1" applyAlignment="1">
      <alignment horizontal="center" vertical="center"/>
    </xf>
    <xf numFmtId="178" fontId="12" fillId="2" borderId="18" xfId="3" applyNumberFormat="1" applyFont="1" applyFill="1" applyBorder="1" applyAlignment="1">
      <alignment horizontal="center" vertical="center"/>
    </xf>
    <xf numFmtId="178" fontId="11" fillId="2" borderId="22" xfId="3" applyNumberFormat="1" applyFont="1" applyFill="1" applyBorder="1" applyAlignment="1">
      <alignment horizontal="center" vertical="center"/>
    </xf>
    <xf numFmtId="178" fontId="11" fillId="2" borderId="18" xfId="3" applyNumberFormat="1" applyFont="1" applyFill="1" applyBorder="1" applyAlignment="1">
      <alignment horizontal="center" vertical="center"/>
    </xf>
    <xf numFmtId="0" fontId="11" fillId="2" borderId="9" xfId="3" applyNumberFormat="1" applyFont="1" applyFill="1" applyBorder="1" applyAlignment="1">
      <alignment horizontal="center" vertical="center"/>
    </xf>
    <xf numFmtId="0" fontId="11" fillId="2" borderId="21" xfId="3" applyNumberFormat="1" applyFont="1" applyFill="1" applyBorder="1" applyAlignment="1">
      <alignment horizontal="center" vertical="center"/>
    </xf>
    <xf numFmtId="0" fontId="10" fillId="2" borderId="10" xfId="3" applyNumberFormat="1" applyFont="1" applyFill="1" applyBorder="1" applyAlignment="1">
      <alignment horizontal="center" vertical="center" shrinkToFit="1"/>
    </xf>
    <xf numFmtId="0" fontId="10" fillId="2" borderId="13" xfId="3" applyNumberFormat="1" applyFont="1" applyFill="1" applyBorder="1" applyAlignment="1">
      <alignment horizontal="center" vertical="center" shrinkToFit="1"/>
    </xf>
    <xf numFmtId="0" fontId="11" fillId="2" borderId="11" xfId="3" applyNumberFormat="1" applyFont="1" applyFill="1" applyBorder="1" applyAlignment="1">
      <alignment horizontal="center" vertical="center"/>
    </xf>
    <xf numFmtId="0" fontId="11" fillId="2" borderId="14" xfId="3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8" fontId="11" fillId="2" borderId="12" xfId="3" applyNumberFormat="1" applyFont="1" applyFill="1" applyBorder="1" applyAlignment="1">
      <alignment horizontal="center" vertical="center"/>
    </xf>
    <xf numFmtId="178" fontId="11" fillId="2" borderId="7" xfId="3" applyNumberFormat="1" applyFont="1" applyFill="1" applyBorder="1" applyAlignment="1">
      <alignment horizontal="center" vertical="center"/>
    </xf>
  </cellXfs>
  <cellStyles count="6">
    <cellStyle name="백분율" xfId="2" builtinId="5"/>
    <cellStyle name="쉼표 [0]" xfId="1" builtinId="6"/>
    <cellStyle name="쉼표 [0]_2003년결산서(기본)" xfId="4"/>
    <cellStyle name="표준" xfId="0" builtinId="0"/>
    <cellStyle name="표준 295" xfId="5"/>
    <cellStyle name="표준_2003년결산서(기본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5"/>
  <sheetViews>
    <sheetView tabSelected="1" view="pageBreakPreview" zoomScale="115" zoomScaleNormal="100" zoomScaleSheetLayoutView="115" workbookViewId="0">
      <selection activeCell="D283" sqref="D283"/>
    </sheetView>
  </sheetViews>
  <sheetFormatPr defaultRowHeight="18.75" customHeight="1"/>
  <cols>
    <col min="1" max="1" width="32" style="184" customWidth="1"/>
    <col min="2" max="2" width="9.375" style="189" hidden="1" customWidth="1"/>
    <col min="3" max="3" width="22.375" style="186" customWidth="1"/>
    <col min="4" max="6" width="22.375" style="198" customWidth="1"/>
    <col min="7" max="8" width="15.75" style="176" hidden="1" customWidth="1"/>
    <col min="9" max="9" width="16" style="193" hidden="1" customWidth="1"/>
    <col min="10" max="10" width="9.5" style="194" hidden="1" customWidth="1"/>
    <col min="11" max="11" width="2.875" style="176" hidden="1" customWidth="1"/>
    <col min="12" max="12" width="2.125" style="176" hidden="1" customWidth="1"/>
    <col min="13" max="13" width="16.875" style="195" hidden="1" customWidth="1"/>
    <col min="14" max="14" width="15.75" style="176" hidden="1" customWidth="1"/>
    <col min="15" max="15" width="31.75" style="196" hidden="1" customWidth="1"/>
    <col min="16" max="16" width="9.375" style="197" hidden="1" customWidth="1"/>
    <col min="17" max="17" width="3.5" style="176" hidden="1" customWidth="1"/>
    <col min="18" max="18" width="29.5" style="184" hidden="1" customWidth="1"/>
    <col min="19" max="20" width="9.375" style="189" hidden="1" customWidth="1"/>
    <col min="21" max="21" width="16.125" style="186" hidden="1" customWidth="1"/>
    <col min="22" max="22" width="16.125" style="198" hidden="1" customWidth="1"/>
    <col min="23" max="23" width="16.625" style="198" hidden="1" customWidth="1"/>
    <col min="24" max="24" width="18" style="198" hidden="1" customWidth="1"/>
    <col min="25" max="25" width="5.125" style="176" hidden="1" customWidth="1"/>
    <col min="26" max="27" width="14.875" style="176" hidden="1" customWidth="1"/>
    <col min="28" max="28" width="9" style="176" hidden="1" customWidth="1"/>
    <col min="29" max="30" width="14.75" style="176" hidden="1" customWidth="1"/>
    <col min="31" max="31" width="6.75" style="176" hidden="1" customWidth="1"/>
    <col min="32" max="32" width="14.25" style="176" customWidth="1"/>
    <col min="33" max="41" width="9" style="177" customWidth="1"/>
    <col min="42" max="42" width="19.625" style="177" customWidth="1"/>
    <col min="43" max="43" width="15.375" style="177" bestFit="1" customWidth="1"/>
    <col min="44" max="44" width="13.625" style="177" bestFit="1" customWidth="1"/>
    <col min="45" max="45" width="14.75" style="177" bestFit="1" customWidth="1"/>
    <col min="46" max="46" width="9.125" style="177" bestFit="1" customWidth="1"/>
    <col min="47" max="16384" width="9" style="177"/>
  </cols>
  <sheetData>
    <row r="1" spans="1:32" s="5" customFormat="1" ht="31.5">
      <c r="A1" s="210" t="s">
        <v>0</v>
      </c>
      <c r="B1" s="210"/>
      <c r="C1" s="210"/>
      <c r="D1" s="210"/>
      <c r="E1" s="210"/>
      <c r="F1" s="210"/>
      <c r="G1" s="1"/>
      <c r="H1" s="1"/>
      <c r="I1" s="2" t="s">
        <v>1</v>
      </c>
      <c r="J1" s="3"/>
      <c r="K1" s="1"/>
      <c r="L1" s="1"/>
      <c r="M1" s="4"/>
      <c r="N1" s="1"/>
      <c r="O1" s="1"/>
      <c r="P1" s="1"/>
      <c r="Q1" s="1"/>
      <c r="R1" s="211" t="s">
        <v>2</v>
      </c>
      <c r="S1" s="211"/>
      <c r="T1" s="211"/>
      <c r="U1" s="211"/>
      <c r="V1" s="211"/>
      <c r="W1" s="211"/>
      <c r="X1" s="211"/>
      <c r="Y1" s="1"/>
      <c r="Z1" s="1"/>
      <c r="AA1" s="1"/>
      <c r="AB1" s="1"/>
      <c r="AC1" s="1"/>
      <c r="AD1" s="1"/>
      <c r="AE1" s="1"/>
    </row>
    <row r="2" spans="1:32" s="5" customFormat="1" ht="16.5">
      <c r="A2" s="212" t="s">
        <v>3</v>
      </c>
      <c r="B2" s="212"/>
      <c r="C2" s="212"/>
      <c r="D2" s="212"/>
      <c r="E2" s="212"/>
      <c r="F2" s="212"/>
      <c r="G2" s="1"/>
      <c r="H2" s="1"/>
      <c r="I2" s="2"/>
      <c r="J2" s="3"/>
      <c r="K2" s="1"/>
      <c r="L2" s="1"/>
      <c r="M2" s="4"/>
      <c r="N2" s="1"/>
      <c r="O2" s="1"/>
      <c r="P2" s="1"/>
      <c r="Q2" s="1"/>
      <c r="R2" s="213" t="s">
        <v>4</v>
      </c>
      <c r="S2" s="214"/>
      <c r="T2" s="214"/>
      <c r="U2" s="214"/>
      <c r="V2" s="214"/>
      <c r="W2" s="214"/>
      <c r="X2" s="214"/>
      <c r="Y2" s="1"/>
      <c r="Z2" s="1"/>
      <c r="AA2" s="1"/>
      <c r="AB2" s="1"/>
      <c r="AC2" s="1"/>
      <c r="AD2" s="1"/>
      <c r="AE2" s="1"/>
    </row>
    <row r="3" spans="1:32" s="5" customFormat="1" ht="12.75" customHeight="1">
      <c r="A3" s="212" t="s">
        <v>5</v>
      </c>
      <c r="B3" s="212"/>
      <c r="C3" s="212"/>
      <c r="D3" s="212"/>
      <c r="E3" s="212"/>
      <c r="F3" s="212"/>
      <c r="G3" s="1"/>
      <c r="H3" s="1"/>
      <c r="I3" s="2"/>
      <c r="J3" s="3"/>
      <c r="K3" s="1"/>
      <c r="L3" s="1"/>
      <c r="M3" s="4"/>
      <c r="N3" s="1"/>
      <c r="O3" s="1"/>
      <c r="P3" s="1"/>
      <c r="Q3" s="1"/>
      <c r="R3" s="213" t="s">
        <v>6</v>
      </c>
      <c r="S3" s="214"/>
      <c r="T3" s="214"/>
      <c r="U3" s="214"/>
      <c r="V3" s="214"/>
      <c r="W3" s="214"/>
      <c r="X3" s="214"/>
      <c r="Y3" s="1"/>
      <c r="Z3" s="1"/>
      <c r="AA3" s="1"/>
      <c r="AB3" s="1"/>
      <c r="AC3" s="1"/>
      <c r="AD3" s="1"/>
      <c r="AE3" s="1"/>
    </row>
    <row r="4" spans="1:32" s="5" customFormat="1" ht="14.25" thickBot="1">
      <c r="A4" s="6" t="s">
        <v>7</v>
      </c>
      <c r="B4" s="7"/>
      <c r="C4" s="8"/>
      <c r="D4" s="8"/>
      <c r="E4" s="8"/>
      <c r="F4" s="9"/>
      <c r="G4" s="1"/>
      <c r="H4" s="1"/>
      <c r="I4" s="2"/>
      <c r="J4" s="3"/>
      <c r="K4" s="1"/>
      <c r="L4" s="1"/>
      <c r="M4" s="4"/>
      <c r="N4" s="1"/>
      <c r="O4" s="10" t="s">
        <v>8</v>
      </c>
      <c r="P4" s="7"/>
      <c r="Q4" s="1"/>
      <c r="R4" s="6" t="s">
        <v>8</v>
      </c>
      <c r="S4" s="7"/>
      <c r="T4" s="7"/>
      <c r="U4" s="8"/>
      <c r="V4" s="8"/>
      <c r="W4" s="8"/>
      <c r="X4" s="9" t="s">
        <v>9</v>
      </c>
      <c r="Y4" s="1"/>
      <c r="Z4" s="1"/>
      <c r="AA4" s="1"/>
      <c r="AB4" s="1"/>
      <c r="AC4" s="1"/>
      <c r="AD4" s="1"/>
      <c r="AE4" s="1"/>
    </row>
    <row r="5" spans="1:32" s="5" customFormat="1" ht="13.5">
      <c r="A5" s="215" t="s">
        <v>10</v>
      </c>
      <c r="B5" s="11" t="s">
        <v>11</v>
      </c>
      <c r="C5" s="217" t="s">
        <v>12</v>
      </c>
      <c r="D5" s="218"/>
      <c r="E5" s="217" t="s">
        <v>13</v>
      </c>
      <c r="F5" s="219"/>
      <c r="G5" s="220" t="s">
        <v>14</v>
      </c>
      <c r="H5" s="221"/>
      <c r="I5" s="12"/>
      <c r="J5" s="13"/>
      <c r="K5" s="14"/>
      <c r="L5" s="14"/>
      <c r="M5" s="15"/>
      <c r="N5" s="14"/>
      <c r="O5" s="222" t="s">
        <v>10</v>
      </c>
      <c r="P5" s="231" t="s">
        <v>15</v>
      </c>
      <c r="Q5" s="14"/>
      <c r="R5" s="233" t="s">
        <v>10</v>
      </c>
      <c r="S5" s="235" t="s">
        <v>15</v>
      </c>
      <c r="T5" s="235" t="s">
        <v>11</v>
      </c>
      <c r="U5" s="238" t="s">
        <v>16</v>
      </c>
      <c r="V5" s="238"/>
      <c r="W5" s="238" t="s">
        <v>17</v>
      </c>
      <c r="X5" s="239"/>
      <c r="Y5" s="14"/>
      <c r="Z5" s="14"/>
      <c r="AA5" s="14"/>
      <c r="AB5" s="14"/>
      <c r="AC5" s="14"/>
      <c r="AD5" s="14"/>
      <c r="AE5" s="14"/>
      <c r="AF5" s="175"/>
    </row>
    <row r="6" spans="1:32" s="5" customFormat="1" ht="14.25" customHeight="1" thickBot="1">
      <c r="A6" s="216"/>
      <c r="B6" s="16"/>
      <c r="C6" s="224" t="s">
        <v>18</v>
      </c>
      <c r="D6" s="225"/>
      <c r="E6" s="224" t="s">
        <v>18</v>
      </c>
      <c r="F6" s="226"/>
      <c r="G6" s="227" t="s">
        <v>19</v>
      </c>
      <c r="H6" s="228"/>
      <c r="I6" s="17" t="s">
        <v>20</v>
      </c>
      <c r="J6" s="18" t="s">
        <v>21</v>
      </c>
      <c r="K6" s="19"/>
      <c r="L6" s="19"/>
      <c r="M6" s="20" t="s">
        <v>22</v>
      </c>
      <c r="N6" s="19"/>
      <c r="O6" s="223"/>
      <c r="P6" s="232"/>
      <c r="Q6" s="19"/>
      <c r="R6" s="234"/>
      <c r="S6" s="236"/>
      <c r="T6" s="237"/>
      <c r="U6" s="229" t="s">
        <v>18</v>
      </c>
      <c r="V6" s="229"/>
      <c r="W6" s="229" t="s">
        <v>19</v>
      </c>
      <c r="X6" s="230"/>
      <c r="Y6" s="19"/>
      <c r="Z6" s="19"/>
      <c r="AA6" s="19"/>
      <c r="AB6" s="19"/>
      <c r="AC6" s="19"/>
      <c r="AD6" s="19"/>
      <c r="AE6" s="19"/>
    </row>
    <row r="7" spans="1:32" ht="15.75" customHeight="1">
      <c r="A7" s="21" t="s">
        <v>23</v>
      </c>
      <c r="B7" s="22">
        <v>4030000000</v>
      </c>
      <c r="C7" s="23"/>
      <c r="D7" s="23">
        <v>73215655004</v>
      </c>
      <c r="E7" s="24"/>
      <c r="F7" s="171">
        <v>80873749298</v>
      </c>
      <c r="G7" s="25"/>
      <c r="H7" s="26">
        <f>H8+H21+H25</f>
        <v>355337193623</v>
      </c>
      <c r="I7" s="27">
        <f>D7-F7</f>
        <v>-7658094294</v>
      </c>
      <c r="J7" s="28">
        <f>(D7-F7)/F7</f>
        <v>-9.4691965693117483E-2</v>
      </c>
      <c r="K7" s="29"/>
      <c r="L7" s="29"/>
      <c r="M7" s="30"/>
      <c r="N7" s="31">
        <f>M7-F7</f>
        <v>-80873749298</v>
      </c>
      <c r="O7" s="32" t="s">
        <v>24</v>
      </c>
      <c r="P7" s="33" t="s">
        <v>25</v>
      </c>
      <c r="Q7" s="29"/>
      <c r="R7" s="34" t="s">
        <v>23</v>
      </c>
      <c r="S7" s="35" t="s">
        <v>25</v>
      </c>
      <c r="T7" s="35" t="s">
        <v>25</v>
      </c>
      <c r="U7" s="36"/>
      <c r="V7" s="36">
        <v>348399894902</v>
      </c>
      <c r="W7" s="36"/>
      <c r="X7" s="36">
        <v>414104285886</v>
      </c>
      <c r="Y7" s="29"/>
      <c r="Z7" s="37">
        <f t="shared" ref="Z7:AA38" si="0">C7-U7</f>
        <v>0</v>
      </c>
      <c r="AA7" s="37">
        <f t="shared" si="0"/>
        <v>-275184239898</v>
      </c>
      <c r="AB7" s="29"/>
      <c r="AC7" s="29"/>
      <c r="AD7" s="29"/>
      <c r="AE7" s="29"/>
    </row>
    <row r="8" spans="1:32" ht="15.75" customHeight="1">
      <c r="A8" s="45" t="s">
        <v>26</v>
      </c>
      <c r="B8" s="46">
        <v>4030500000</v>
      </c>
      <c r="C8" s="39"/>
      <c r="D8" s="40">
        <v>0</v>
      </c>
      <c r="E8" s="41"/>
      <c r="F8" s="172">
        <v>0</v>
      </c>
      <c r="G8" s="42"/>
      <c r="H8" s="26">
        <f>SUM(H9:H17)</f>
        <v>191650048491</v>
      </c>
      <c r="I8" s="27">
        <f>D8-F8</f>
        <v>0</v>
      </c>
      <c r="J8" s="28" t="e">
        <f>(D8-F8)/F8</f>
        <v>#DIV/0!</v>
      </c>
      <c r="K8" s="29"/>
      <c r="L8" s="29"/>
      <c r="M8" s="30"/>
      <c r="N8" s="31">
        <f>M8-F8</f>
        <v>0</v>
      </c>
      <c r="O8" s="43" t="s">
        <v>27</v>
      </c>
      <c r="P8" s="44" t="s">
        <v>28</v>
      </c>
      <c r="Q8" s="29"/>
      <c r="R8" s="45" t="s">
        <v>26</v>
      </c>
      <c r="S8" s="46" t="s">
        <v>28</v>
      </c>
      <c r="T8" s="46" t="s">
        <v>28</v>
      </c>
      <c r="U8" s="41"/>
      <c r="V8" s="41">
        <v>191738074146</v>
      </c>
      <c r="W8" s="41"/>
      <c r="X8" s="41">
        <v>253757700015</v>
      </c>
      <c r="Y8" s="29"/>
      <c r="Z8" s="37">
        <f t="shared" si="0"/>
        <v>0</v>
      </c>
      <c r="AA8" s="37">
        <f t="shared" si="0"/>
        <v>-191738074146</v>
      </c>
      <c r="AB8" s="29"/>
      <c r="AC8" s="37"/>
      <c r="AD8" s="29"/>
      <c r="AE8" s="29"/>
    </row>
    <row r="9" spans="1:32" ht="15.75" customHeight="1">
      <c r="A9" s="50" t="s">
        <v>29</v>
      </c>
      <c r="B9" s="46">
        <v>4030503000</v>
      </c>
      <c r="C9" s="39"/>
      <c r="D9" s="39">
        <v>0</v>
      </c>
      <c r="E9" s="41"/>
      <c r="F9" s="51">
        <v>0</v>
      </c>
      <c r="G9" s="47"/>
      <c r="H9" s="48">
        <v>232382385558</v>
      </c>
      <c r="I9" s="27">
        <f>D9-F9</f>
        <v>0</v>
      </c>
      <c r="J9" s="28" t="e">
        <f>(D9-F9)/F9</f>
        <v>#DIV/0!</v>
      </c>
      <c r="K9" s="29"/>
      <c r="L9" s="29"/>
      <c r="M9" s="30"/>
      <c r="N9" s="29"/>
      <c r="O9" s="49" t="s">
        <v>30</v>
      </c>
      <c r="P9" s="44" t="s">
        <v>31</v>
      </c>
      <c r="Q9" s="29"/>
      <c r="R9" s="50" t="s">
        <v>29</v>
      </c>
      <c r="S9" s="46" t="s">
        <v>31</v>
      </c>
      <c r="T9" s="46" t="s">
        <v>31</v>
      </c>
      <c r="U9" s="41"/>
      <c r="V9" s="41">
        <v>235642728178</v>
      </c>
      <c r="W9" s="41"/>
      <c r="X9" s="41">
        <v>290885209054</v>
      </c>
      <c r="Y9" s="29"/>
      <c r="Z9" s="37">
        <f t="shared" si="0"/>
        <v>0</v>
      </c>
      <c r="AA9" s="37">
        <f t="shared" si="0"/>
        <v>-235642728178</v>
      </c>
      <c r="AB9" s="29"/>
      <c r="AC9" s="29"/>
      <c r="AD9" s="29"/>
      <c r="AE9" s="29"/>
    </row>
    <row r="10" spans="1:32" ht="15.75" customHeight="1">
      <c r="A10" s="50" t="s">
        <v>32</v>
      </c>
      <c r="B10" s="46">
        <v>4030503040</v>
      </c>
      <c r="C10" s="39">
        <v>0</v>
      </c>
      <c r="D10" s="39"/>
      <c r="E10" s="39">
        <v>0</v>
      </c>
      <c r="F10" s="51"/>
      <c r="G10" s="47">
        <v>174573825969</v>
      </c>
      <c r="H10" s="48"/>
      <c r="I10" s="27">
        <f>C10-E10</f>
        <v>0</v>
      </c>
      <c r="J10" s="28" t="e">
        <f>(C10-E10)/E10</f>
        <v>#DIV/0!</v>
      </c>
      <c r="K10" s="29"/>
      <c r="L10" s="29"/>
      <c r="M10" s="30"/>
      <c r="N10" s="29"/>
      <c r="O10" s="52" t="s">
        <v>33</v>
      </c>
      <c r="P10" s="44" t="s">
        <v>34</v>
      </c>
      <c r="Q10" s="29"/>
      <c r="R10" s="50" t="s">
        <v>32</v>
      </c>
      <c r="S10" s="46" t="s">
        <v>34</v>
      </c>
      <c r="T10" s="46" t="s">
        <v>34</v>
      </c>
      <c r="U10" s="41">
        <v>171691011920</v>
      </c>
      <c r="V10" s="41"/>
      <c r="W10" s="41">
        <v>147576162103</v>
      </c>
      <c r="X10" s="53"/>
      <c r="Y10" s="29"/>
      <c r="Z10" s="37">
        <f t="shared" si="0"/>
        <v>-171691011920</v>
      </c>
      <c r="AA10" s="37">
        <f t="shared" si="0"/>
        <v>0</v>
      </c>
      <c r="AB10" s="29"/>
      <c r="AC10" s="29"/>
      <c r="AD10" s="29"/>
      <c r="AE10" s="29"/>
    </row>
    <row r="11" spans="1:32" ht="15.75" customHeight="1">
      <c r="A11" s="50" t="s">
        <v>35</v>
      </c>
      <c r="B11" s="46">
        <v>4030503080</v>
      </c>
      <c r="C11" s="39">
        <v>0</v>
      </c>
      <c r="D11" s="39"/>
      <c r="E11" s="39">
        <v>0</v>
      </c>
      <c r="F11" s="51"/>
      <c r="G11" s="47">
        <v>57230718149</v>
      </c>
      <c r="H11" s="48"/>
      <c r="I11" s="27">
        <f>C11-E11</f>
        <v>0</v>
      </c>
      <c r="J11" s="28" t="e">
        <f>(C11-E11)/E11</f>
        <v>#DIV/0!</v>
      </c>
      <c r="K11" s="29"/>
      <c r="L11" s="29"/>
      <c r="M11" s="30"/>
      <c r="N11" s="29"/>
      <c r="O11" s="52" t="s">
        <v>36</v>
      </c>
      <c r="P11" s="44" t="s">
        <v>37</v>
      </c>
      <c r="Q11" s="29"/>
      <c r="R11" s="50" t="s">
        <v>35</v>
      </c>
      <c r="S11" s="46" t="s">
        <v>37</v>
      </c>
      <c r="T11" s="46" t="s">
        <v>37</v>
      </c>
      <c r="U11" s="41">
        <v>63951716258</v>
      </c>
      <c r="V11" s="41"/>
      <c r="W11" s="41">
        <v>58324182951</v>
      </c>
      <c r="X11" s="53"/>
      <c r="Y11" s="29"/>
      <c r="Z11" s="37">
        <f t="shared" si="0"/>
        <v>-63951716258</v>
      </c>
      <c r="AA11" s="37">
        <f t="shared" si="0"/>
        <v>0</v>
      </c>
      <c r="AB11" s="29"/>
      <c r="AC11" s="37"/>
      <c r="AD11" s="29"/>
      <c r="AE11" s="29"/>
    </row>
    <row r="12" spans="1:32" ht="15.75" customHeight="1">
      <c r="A12" s="50" t="s">
        <v>38</v>
      </c>
      <c r="B12" s="46">
        <v>4030503120</v>
      </c>
      <c r="C12" s="39">
        <v>0</v>
      </c>
      <c r="D12" s="39"/>
      <c r="E12" s="39">
        <v>0</v>
      </c>
      <c r="F12" s="51"/>
      <c r="G12" s="47">
        <v>577841440</v>
      </c>
      <c r="H12" s="54"/>
      <c r="I12" s="27">
        <f>C12-E12</f>
        <v>0</v>
      </c>
      <c r="J12" s="28" t="e">
        <f>(C12-E12)/E12</f>
        <v>#DIV/0!</v>
      </c>
      <c r="K12" s="29"/>
      <c r="L12" s="29"/>
      <c r="M12" s="30"/>
      <c r="N12" s="29"/>
      <c r="O12" s="52" t="s">
        <v>39</v>
      </c>
      <c r="P12" s="44" t="s">
        <v>40</v>
      </c>
      <c r="Q12" s="29"/>
      <c r="R12" s="50" t="s">
        <v>38</v>
      </c>
      <c r="S12" s="46" t="s">
        <v>40</v>
      </c>
      <c r="T12" s="46" t="s">
        <v>40</v>
      </c>
      <c r="U12" s="41">
        <v>0</v>
      </c>
      <c r="V12" s="41"/>
      <c r="W12" s="41">
        <v>84984864000</v>
      </c>
      <c r="X12" s="53"/>
      <c r="Y12" s="29"/>
      <c r="Z12" s="37">
        <f t="shared" si="0"/>
        <v>0</v>
      </c>
      <c r="AA12" s="37">
        <f t="shared" si="0"/>
        <v>0</v>
      </c>
      <c r="AB12" s="29"/>
      <c r="AC12" s="29"/>
      <c r="AD12" s="29"/>
      <c r="AE12" s="29"/>
    </row>
    <row r="13" spans="1:32" ht="15.75" customHeight="1">
      <c r="A13" s="50" t="s">
        <v>41</v>
      </c>
      <c r="B13" s="46">
        <v>4030506000</v>
      </c>
      <c r="C13" s="39" t="s">
        <v>1</v>
      </c>
      <c r="D13" s="39">
        <v>0</v>
      </c>
      <c r="E13" s="41"/>
      <c r="F13" s="51">
        <v>0</v>
      </c>
      <c r="G13" s="47"/>
      <c r="H13" s="54">
        <v>-40732337067</v>
      </c>
      <c r="I13" s="27">
        <f>D13-F13</f>
        <v>0</v>
      </c>
      <c r="J13" s="28" t="e">
        <f>(D13-F13)/F13</f>
        <v>#DIV/0!</v>
      </c>
      <c r="K13" s="29"/>
      <c r="L13" s="29"/>
      <c r="M13" s="30"/>
      <c r="N13" s="29"/>
      <c r="O13" s="49" t="s">
        <v>42</v>
      </c>
      <c r="P13" s="44" t="s">
        <v>43</v>
      </c>
      <c r="Q13" s="29"/>
      <c r="R13" s="50" t="s">
        <v>41</v>
      </c>
      <c r="S13" s="46" t="s">
        <v>43</v>
      </c>
      <c r="T13" s="46" t="s">
        <v>43</v>
      </c>
      <c r="U13" s="41"/>
      <c r="V13" s="41">
        <v>-43904654032</v>
      </c>
      <c r="W13" s="41"/>
      <c r="X13" s="41">
        <v>-37127509039</v>
      </c>
      <c r="Y13" s="29"/>
      <c r="Z13" s="37" t="e">
        <f t="shared" si="0"/>
        <v>#VALUE!</v>
      </c>
      <c r="AA13" s="37">
        <f t="shared" si="0"/>
        <v>43904654032</v>
      </c>
      <c r="AB13" s="29"/>
      <c r="AC13" s="29"/>
      <c r="AD13" s="29"/>
      <c r="AE13" s="29"/>
    </row>
    <row r="14" spans="1:32" ht="15.75" customHeight="1">
      <c r="A14" s="50" t="s">
        <v>44</v>
      </c>
      <c r="B14" s="46">
        <v>4030506040</v>
      </c>
      <c r="C14" s="39">
        <v>0</v>
      </c>
      <c r="D14" s="39"/>
      <c r="E14" s="39">
        <v>0</v>
      </c>
      <c r="F14" s="51"/>
      <c r="G14" s="47">
        <v>-30837701668</v>
      </c>
      <c r="H14" s="54"/>
      <c r="I14" s="27">
        <f>C14-E14</f>
        <v>0</v>
      </c>
      <c r="J14" s="28" t="e">
        <f>(C14-E14)/E14</f>
        <v>#DIV/0!</v>
      </c>
      <c r="K14" s="29"/>
      <c r="L14" s="29"/>
      <c r="M14" s="30"/>
      <c r="N14" s="29"/>
      <c r="O14" s="52" t="s">
        <v>45</v>
      </c>
      <c r="P14" s="44" t="s">
        <v>46</v>
      </c>
      <c r="Q14" s="29"/>
      <c r="R14" s="50" t="s">
        <v>44</v>
      </c>
      <c r="S14" s="46" t="s">
        <v>46</v>
      </c>
      <c r="T14" s="46" t="s">
        <v>46</v>
      </c>
      <c r="U14" s="41">
        <v>-31308936737</v>
      </c>
      <c r="V14" s="41"/>
      <c r="W14" s="41">
        <v>-28496952498</v>
      </c>
      <c r="X14" s="53"/>
      <c r="Y14" s="29"/>
      <c r="Z14" s="37">
        <f t="shared" si="0"/>
        <v>31308936737</v>
      </c>
      <c r="AA14" s="37">
        <f t="shared" si="0"/>
        <v>0</v>
      </c>
      <c r="AB14" s="29"/>
      <c r="AC14" s="29"/>
      <c r="AD14" s="29"/>
      <c r="AE14" s="29"/>
    </row>
    <row r="15" spans="1:32" ht="15.75" customHeight="1">
      <c r="A15" s="50" t="s">
        <v>47</v>
      </c>
      <c r="B15" s="46">
        <v>4030506080</v>
      </c>
      <c r="C15" s="39">
        <v>0</v>
      </c>
      <c r="D15" s="39"/>
      <c r="E15" s="39">
        <v>0</v>
      </c>
      <c r="F15" s="51"/>
      <c r="G15" s="47">
        <v>-9894635399</v>
      </c>
      <c r="H15" s="54"/>
      <c r="I15" s="27">
        <f>C15-E15</f>
        <v>0</v>
      </c>
      <c r="J15" s="28" t="e">
        <f>(C15-E15)/E15</f>
        <v>#DIV/0!</v>
      </c>
      <c r="K15" s="29"/>
      <c r="L15" s="29"/>
      <c r="M15" s="30"/>
      <c r="N15" s="29"/>
      <c r="O15" s="52" t="s">
        <v>48</v>
      </c>
      <c r="P15" s="44" t="s">
        <v>49</v>
      </c>
      <c r="Q15" s="29"/>
      <c r="R15" s="50" t="s">
        <v>47</v>
      </c>
      <c r="S15" s="46" t="s">
        <v>49</v>
      </c>
      <c r="T15" s="46" t="s">
        <v>49</v>
      </c>
      <c r="U15" s="41">
        <v>-12595717295</v>
      </c>
      <c r="V15" s="41"/>
      <c r="W15" s="41">
        <v>-8630556541</v>
      </c>
      <c r="X15" s="53"/>
      <c r="Y15" s="29"/>
      <c r="Z15" s="37">
        <f t="shared" si="0"/>
        <v>12595717295</v>
      </c>
      <c r="AA15" s="37">
        <f t="shared" si="0"/>
        <v>0</v>
      </c>
      <c r="AB15" s="29"/>
      <c r="AC15" s="29"/>
      <c r="AD15" s="29"/>
      <c r="AE15" s="29"/>
    </row>
    <row r="16" spans="1:32" ht="15.75" customHeight="1">
      <c r="A16" s="50" t="s">
        <v>50</v>
      </c>
      <c r="B16" s="46">
        <v>4030506120</v>
      </c>
      <c r="C16" s="39">
        <v>0</v>
      </c>
      <c r="D16" s="39"/>
      <c r="E16" s="39">
        <v>0</v>
      </c>
      <c r="F16" s="51"/>
      <c r="G16" s="55">
        <v>0</v>
      </c>
      <c r="H16" s="56"/>
      <c r="I16" s="27">
        <f>C16-E16</f>
        <v>0</v>
      </c>
      <c r="J16" s="28" t="e">
        <f t="shared" ref="J16:J26" si="1">(D16-F16)/F16</f>
        <v>#DIV/0!</v>
      </c>
      <c r="K16" s="29"/>
      <c r="L16" s="29"/>
      <c r="M16" s="30"/>
      <c r="N16" s="29"/>
      <c r="O16" s="52" t="s">
        <v>51</v>
      </c>
      <c r="P16" s="44" t="s">
        <v>52</v>
      </c>
      <c r="Q16" s="29"/>
      <c r="R16" s="50" t="s">
        <v>50</v>
      </c>
      <c r="S16" s="46" t="s">
        <v>52</v>
      </c>
      <c r="T16" s="46" t="s">
        <v>52</v>
      </c>
      <c r="U16" s="41">
        <v>0</v>
      </c>
      <c r="V16" s="41"/>
      <c r="W16" s="41">
        <v>0</v>
      </c>
      <c r="X16" s="53"/>
      <c r="Y16" s="29"/>
      <c r="Z16" s="37">
        <f t="shared" si="0"/>
        <v>0</v>
      </c>
      <c r="AA16" s="37">
        <f t="shared" si="0"/>
        <v>0</v>
      </c>
      <c r="AB16" s="29"/>
      <c r="AC16" s="29"/>
      <c r="AD16" s="29"/>
      <c r="AE16" s="29"/>
    </row>
    <row r="17" spans="1:46" ht="15.75" customHeight="1">
      <c r="A17" s="50" t="s">
        <v>53</v>
      </c>
      <c r="B17" s="46">
        <v>4030509000</v>
      </c>
      <c r="C17" s="39" t="s">
        <v>1</v>
      </c>
      <c r="D17" s="39">
        <v>0</v>
      </c>
      <c r="E17" s="41"/>
      <c r="F17" s="51">
        <v>0</v>
      </c>
      <c r="G17" s="55"/>
      <c r="H17" s="56">
        <v>0</v>
      </c>
      <c r="I17" s="27">
        <f>D17-F17</f>
        <v>0</v>
      </c>
      <c r="J17" s="28" t="e">
        <f t="shared" si="1"/>
        <v>#DIV/0!</v>
      </c>
      <c r="K17" s="29"/>
      <c r="L17" s="29"/>
      <c r="M17" s="30"/>
      <c r="N17" s="29"/>
      <c r="O17" s="49" t="s">
        <v>54</v>
      </c>
      <c r="P17" s="44" t="s">
        <v>55</v>
      </c>
      <c r="Q17" s="29"/>
      <c r="R17" s="50" t="s">
        <v>53</v>
      </c>
      <c r="S17" s="46" t="s">
        <v>55</v>
      </c>
      <c r="T17" s="46" t="s">
        <v>55</v>
      </c>
      <c r="U17" s="41"/>
      <c r="V17" s="41">
        <v>0</v>
      </c>
      <c r="W17" s="41"/>
      <c r="X17" s="53">
        <v>0</v>
      </c>
      <c r="Y17" s="29"/>
      <c r="Z17" s="37" t="e">
        <f t="shared" si="0"/>
        <v>#VALUE!</v>
      </c>
      <c r="AA17" s="37">
        <f t="shared" si="0"/>
        <v>0</v>
      </c>
      <c r="AB17" s="29"/>
      <c r="AC17" s="29"/>
      <c r="AD17" s="29"/>
      <c r="AE17" s="29"/>
    </row>
    <row r="18" spans="1:46" ht="15.75" customHeight="1">
      <c r="A18" s="50" t="s">
        <v>44</v>
      </c>
      <c r="B18" s="46">
        <v>4030509040</v>
      </c>
      <c r="C18" s="39">
        <v>0</v>
      </c>
      <c r="D18" s="39"/>
      <c r="E18" s="39">
        <v>0</v>
      </c>
      <c r="F18" s="51"/>
      <c r="G18" s="55">
        <v>0</v>
      </c>
      <c r="H18" s="57"/>
      <c r="I18" s="27">
        <f>C18-E18</f>
        <v>0</v>
      </c>
      <c r="J18" s="28" t="e">
        <f t="shared" si="1"/>
        <v>#DIV/0!</v>
      </c>
      <c r="K18" s="29"/>
      <c r="L18" s="29"/>
      <c r="M18" s="30"/>
      <c r="N18" s="29"/>
      <c r="O18" s="52" t="s">
        <v>45</v>
      </c>
      <c r="P18" s="44" t="s">
        <v>56</v>
      </c>
      <c r="Q18" s="29"/>
      <c r="R18" s="50" t="s">
        <v>44</v>
      </c>
      <c r="S18" s="46" t="s">
        <v>56</v>
      </c>
      <c r="T18" s="46" t="s">
        <v>56</v>
      </c>
      <c r="U18" s="41">
        <v>0</v>
      </c>
      <c r="V18" s="41"/>
      <c r="W18" s="41">
        <v>0</v>
      </c>
      <c r="X18" s="53"/>
      <c r="Y18" s="29"/>
      <c r="Z18" s="37">
        <f t="shared" si="0"/>
        <v>0</v>
      </c>
      <c r="AA18" s="37">
        <f t="shared" si="0"/>
        <v>0</v>
      </c>
      <c r="AB18" s="29"/>
      <c r="AC18" s="29"/>
      <c r="AD18" s="29"/>
      <c r="AE18" s="29"/>
    </row>
    <row r="19" spans="1:46" ht="15.75" customHeight="1">
      <c r="A19" s="50" t="s">
        <v>47</v>
      </c>
      <c r="B19" s="46">
        <v>4030509080</v>
      </c>
      <c r="C19" s="39">
        <v>0</v>
      </c>
      <c r="D19" s="39"/>
      <c r="E19" s="39">
        <v>0</v>
      </c>
      <c r="F19" s="51"/>
      <c r="G19" s="55">
        <v>0</v>
      </c>
      <c r="H19" s="58"/>
      <c r="I19" s="27">
        <f>C19-E19</f>
        <v>0</v>
      </c>
      <c r="J19" s="28" t="e">
        <f t="shared" si="1"/>
        <v>#DIV/0!</v>
      </c>
      <c r="K19" s="29"/>
      <c r="L19" s="29"/>
      <c r="M19" s="30"/>
      <c r="N19" s="29"/>
      <c r="O19" s="52" t="s">
        <v>48</v>
      </c>
      <c r="P19" s="44" t="s">
        <v>57</v>
      </c>
      <c r="Q19" s="29"/>
      <c r="R19" s="50" t="s">
        <v>47</v>
      </c>
      <c r="S19" s="46" t="s">
        <v>57</v>
      </c>
      <c r="T19" s="46" t="s">
        <v>57</v>
      </c>
      <c r="U19" s="41">
        <v>0</v>
      </c>
      <c r="V19" s="41"/>
      <c r="W19" s="41">
        <v>0</v>
      </c>
      <c r="X19" s="53"/>
      <c r="Y19" s="29"/>
      <c r="Z19" s="37">
        <f t="shared" si="0"/>
        <v>0</v>
      </c>
      <c r="AA19" s="37">
        <f t="shared" si="0"/>
        <v>0</v>
      </c>
      <c r="AB19" s="29"/>
      <c r="AC19" s="29"/>
      <c r="AD19" s="29"/>
      <c r="AE19" s="29"/>
    </row>
    <row r="20" spans="1:46" ht="15.75" customHeight="1">
      <c r="A20" s="50" t="s">
        <v>50</v>
      </c>
      <c r="B20" s="46">
        <v>4030509120</v>
      </c>
      <c r="C20" s="39">
        <v>0</v>
      </c>
      <c r="D20" s="39"/>
      <c r="E20" s="39">
        <v>0</v>
      </c>
      <c r="F20" s="51"/>
      <c r="G20" s="55">
        <v>0</v>
      </c>
      <c r="H20" s="58"/>
      <c r="I20" s="27">
        <f>C20-E20</f>
        <v>0</v>
      </c>
      <c r="J20" s="28" t="e">
        <f t="shared" si="1"/>
        <v>#DIV/0!</v>
      </c>
      <c r="K20" s="29"/>
      <c r="L20" s="29"/>
      <c r="M20" s="30"/>
      <c r="N20" s="29"/>
      <c r="O20" s="52" t="s">
        <v>51</v>
      </c>
      <c r="P20" s="44" t="s">
        <v>58</v>
      </c>
      <c r="Q20" s="29"/>
      <c r="R20" s="50" t="s">
        <v>50</v>
      </c>
      <c r="S20" s="46" t="s">
        <v>58</v>
      </c>
      <c r="T20" s="46" t="s">
        <v>58</v>
      </c>
      <c r="U20" s="41">
        <v>0</v>
      </c>
      <c r="V20" s="41"/>
      <c r="W20" s="41">
        <v>0</v>
      </c>
      <c r="X20" s="53"/>
      <c r="Y20" s="29"/>
      <c r="Z20" s="37">
        <f t="shared" si="0"/>
        <v>0</v>
      </c>
      <c r="AA20" s="37">
        <f t="shared" si="0"/>
        <v>0</v>
      </c>
      <c r="AB20" s="29"/>
      <c r="AC20" s="29"/>
      <c r="AD20" s="29"/>
      <c r="AE20" s="29"/>
    </row>
    <row r="21" spans="1:46" ht="15.75" customHeight="1">
      <c r="A21" s="45" t="s">
        <v>59</v>
      </c>
      <c r="B21" s="46">
        <v>4031000000</v>
      </c>
      <c r="C21" s="39"/>
      <c r="D21" s="59">
        <v>64665435409</v>
      </c>
      <c r="E21" s="41"/>
      <c r="F21" s="173">
        <v>75553226434</v>
      </c>
      <c r="G21" s="42"/>
      <c r="H21" s="26">
        <f>SUM(H22:H24)</f>
        <v>137981318096</v>
      </c>
      <c r="I21" s="27">
        <f t="shared" ref="I21:I26" si="2">D21-F21</f>
        <v>-10887791025</v>
      </c>
      <c r="J21" s="28">
        <f t="shared" si="1"/>
        <v>-0.14410755885469828</v>
      </c>
      <c r="K21" s="29"/>
      <c r="L21" s="29"/>
      <c r="M21" s="30"/>
      <c r="N21" s="31">
        <f>M21-F21</f>
        <v>-75553226434</v>
      </c>
      <c r="O21" s="43" t="s">
        <v>60</v>
      </c>
      <c r="P21" s="44" t="s">
        <v>61</v>
      </c>
      <c r="Q21" s="29"/>
      <c r="R21" s="45" t="s">
        <v>59</v>
      </c>
      <c r="S21" s="46" t="s">
        <v>61</v>
      </c>
      <c r="T21" s="46" t="s">
        <v>61</v>
      </c>
      <c r="U21" s="41"/>
      <c r="V21" s="41">
        <v>130330588138</v>
      </c>
      <c r="W21" s="41"/>
      <c r="X21" s="41">
        <v>136864741605</v>
      </c>
      <c r="Y21" s="29"/>
      <c r="Z21" s="37">
        <f t="shared" si="0"/>
        <v>0</v>
      </c>
      <c r="AA21" s="37">
        <f t="shared" si="0"/>
        <v>-65665152729</v>
      </c>
      <c r="AB21" s="29"/>
      <c r="AC21" s="60"/>
      <c r="AD21" s="60" t="s">
        <v>1</v>
      </c>
      <c r="AE21" s="29"/>
      <c r="AP21" s="179"/>
      <c r="AQ21" s="179"/>
    </row>
    <row r="22" spans="1:46" ht="15.75" customHeight="1">
      <c r="A22" s="50" t="s">
        <v>62</v>
      </c>
      <c r="B22" s="46">
        <v>4031003000</v>
      </c>
      <c r="C22" s="39"/>
      <c r="D22" s="39">
        <v>5223832422</v>
      </c>
      <c r="E22" s="41"/>
      <c r="F22" s="51">
        <v>16111287159</v>
      </c>
      <c r="G22" s="47"/>
      <c r="H22" s="48">
        <v>1591705730</v>
      </c>
      <c r="I22" s="27">
        <f t="shared" si="2"/>
        <v>-10887454737</v>
      </c>
      <c r="J22" s="28">
        <f t="shared" si="1"/>
        <v>-0.67576566847535269</v>
      </c>
      <c r="K22" s="29"/>
      <c r="L22" s="29"/>
      <c r="M22" s="30"/>
      <c r="N22" s="29"/>
      <c r="O22" s="49" t="s">
        <v>63</v>
      </c>
      <c r="P22" s="44" t="s">
        <v>64</v>
      </c>
      <c r="Q22" s="29"/>
      <c r="R22" s="50" t="s">
        <v>62</v>
      </c>
      <c r="S22" s="46" t="s">
        <v>64</v>
      </c>
      <c r="T22" s="46" t="s">
        <v>64</v>
      </c>
      <c r="U22" s="41"/>
      <c r="V22" s="41">
        <v>1160573852</v>
      </c>
      <c r="W22" s="41"/>
      <c r="X22" s="53">
        <v>3817203830</v>
      </c>
      <c r="Y22" s="29"/>
      <c r="Z22" s="37">
        <f t="shared" si="0"/>
        <v>0</v>
      </c>
      <c r="AA22" s="37">
        <f t="shared" si="0"/>
        <v>4063258570</v>
      </c>
      <c r="AB22" s="29"/>
      <c r="AC22" s="38"/>
      <c r="AD22" s="61" t="s">
        <v>1</v>
      </c>
      <c r="AE22" s="29"/>
      <c r="AF22" s="178"/>
    </row>
    <row r="23" spans="1:46" ht="15.75" customHeight="1">
      <c r="A23" s="50" t="s">
        <v>65</v>
      </c>
      <c r="B23" s="46">
        <v>4031006000</v>
      </c>
      <c r="C23" s="39"/>
      <c r="D23" s="39">
        <v>59441602987</v>
      </c>
      <c r="E23" s="41"/>
      <c r="F23" s="51">
        <v>59441939275</v>
      </c>
      <c r="G23" s="47"/>
      <c r="H23" s="48">
        <v>136389612366</v>
      </c>
      <c r="I23" s="27">
        <f t="shared" si="2"/>
        <v>-336288</v>
      </c>
      <c r="J23" s="28">
        <f t="shared" si="1"/>
        <v>-5.6574197292623576E-6</v>
      </c>
      <c r="K23" s="29"/>
      <c r="L23" s="29"/>
      <c r="M23" s="30"/>
      <c r="N23" s="29"/>
      <c r="O23" s="49" t="s">
        <v>66</v>
      </c>
      <c r="P23" s="44" t="s">
        <v>67</v>
      </c>
      <c r="Q23" s="29"/>
      <c r="R23" s="50" t="s">
        <v>65</v>
      </c>
      <c r="S23" s="46" t="s">
        <v>67</v>
      </c>
      <c r="T23" s="46" t="s">
        <v>67</v>
      </c>
      <c r="U23" s="41"/>
      <c r="V23" s="41">
        <v>129170014286</v>
      </c>
      <c r="W23" s="41"/>
      <c r="X23" s="53">
        <v>116819231380</v>
      </c>
      <c r="Y23" s="29"/>
      <c r="Z23" s="37">
        <f t="shared" si="0"/>
        <v>0</v>
      </c>
      <c r="AA23" s="37">
        <f t="shared" si="0"/>
        <v>-69728411299</v>
      </c>
      <c r="AB23" s="29"/>
      <c r="AC23" s="38"/>
      <c r="AD23" s="61" t="s">
        <v>1</v>
      </c>
      <c r="AE23" s="29"/>
    </row>
    <row r="24" spans="1:46" ht="15.75" customHeight="1">
      <c r="A24" s="50" t="s">
        <v>68</v>
      </c>
      <c r="B24" s="46">
        <v>4031009000</v>
      </c>
      <c r="C24" s="39"/>
      <c r="D24" s="39">
        <v>0</v>
      </c>
      <c r="E24" s="41"/>
      <c r="F24" s="51">
        <v>0</v>
      </c>
      <c r="G24" s="47"/>
      <c r="H24" s="48">
        <v>0</v>
      </c>
      <c r="I24" s="27">
        <f t="shared" si="2"/>
        <v>0</v>
      </c>
      <c r="J24" s="28" t="e">
        <f t="shared" si="1"/>
        <v>#DIV/0!</v>
      </c>
      <c r="K24" s="29"/>
      <c r="L24" s="29"/>
      <c r="M24" s="30"/>
      <c r="N24" s="29"/>
      <c r="O24" s="49" t="s">
        <v>69</v>
      </c>
      <c r="P24" s="44" t="s">
        <v>70</v>
      </c>
      <c r="Q24" s="29"/>
      <c r="R24" s="50" t="s">
        <v>68</v>
      </c>
      <c r="S24" s="46" t="s">
        <v>70</v>
      </c>
      <c r="T24" s="46" t="s">
        <v>70</v>
      </c>
      <c r="U24" s="41"/>
      <c r="V24" s="41">
        <v>0</v>
      </c>
      <c r="W24" s="41"/>
      <c r="X24" s="53">
        <v>16228306395</v>
      </c>
      <c r="Y24" s="29"/>
      <c r="Z24" s="37">
        <f t="shared" si="0"/>
        <v>0</v>
      </c>
      <c r="AA24" s="37">
        <f t="shared" si="0"/>
        <v>0</v>
      </c>
      <c r="AB24" s="29"/>
      <c r="AC24" s="38"/>
      <c r="AD24" s="38"/>
      <c r="AE24" s="29"/>
    </row>
    <row r="25" spans="1:46" ht="15.75" customHeight="1">
      <c r="A25" s="45" t="s">
        <v>71</v>
      </c>
      <c r="B25" s="46">
        <v>4031500000</v>
      </c>
      <c r="C25" s="39"/>
      <c r="D25" s="59">
        <v>8550219595</v>
      </c>
      <c r="E25" s="41"/>
      <c r="F25" s="173">
        <v>5320522864</v>
      </c>
      <c r="G25" s="42"/>
      <c r="H25" s="26">
        <f>H26+H32+H36</f>
        <v>25705827036</v>
      </c>
      <c r="I25" s="27">
        <f t="shared" si="2"/>
        <v>3229696731</v>
      </c>
      <c r="J25" s="28">
        <f t="shared" si="1"/>
        <v>0.60702619151454884</v>
      </c>
      <c r="K25" s="29"/>
      <c r="L25" s="29"/>
      <c r="M25" s="30"/>
      <c r="N25" s="29"/>
      <c r="O25" s="49"/>
      <c r="P25" s="44"/>
      <c r="Q25" s="29"/>
      <c r="R25" s="45" t="s">
        <v>71</v>
      </c>
      <c r="S25" s="46"/>
      <c r="T25" s="46" t="s">
        <v>72</v>
      </c>
      <c r="U25" s="41"/>
      <c r="V25" s="41">
        <v>26331232618</v>
      </c>
      <c r="W25" s="41"/>
      <c r="X25" s="41">
        <v>23481844266</v>
      </c>
      <c r="Y25" s="29"/>
      <c r="Z25" s="37">
        <f t="shared" si="0"/>
        <v>0</v>
      </c>
      <c r="AA25" s="37">
        <f t="shared" si="0"/>
        <v>-17781013023</v>
      </c>
      <c r="AB25" s="29"/>
      <c r="AC25" s="60"/>
      <c r="AD25" s="38"/>
      <c r="AE25" s="29"/>
      <c r="AP25" s="179"/>
    </row>
    <row r="26" spans="1:46" ht="15.75" customHeight="1">
      <c r="A26" s="50" t="s">
        <v>73</v>
      </c>
      <c r="B26" s="46">
        <v>4031503000</v>
      </c>
      <c r="C26" s="39"/>
      <c r="D26" s="39">
        <v>7710200625</v>
      </c>
      <c r="E26" s="41"/>
      <c r="F26" s="51">
        <v>4231218632</v>
      </c>
      <c r="G26" s="47"/>
      <c r="H26" s="48">
        <v>8653759423</v>
      </c>
      <c r="I26" s="27">
        <f t="shared" si="2"/>
        <v>3478981993</v>
      </c>
      <c r="J26" s="28">
        <f t="shared" si="1"/>
        <v>0.82221749703242464</v>
      </c>
      <c r="K26" s="29"/>
      <c r="L26" s="29"/>
      <c r="M26" s="30"/>
      <c r="N26" s="31">
        <f>M26-F26</f>
        <v>-4231218632</v>
      </c>
      <c r="O26" s="43" t="s">
        <v>74</v>
      </c>
      <c r="P26" s="44" t="s">
        <v>72</v>
      </c>
      <c r="Q26" s="29"/>
      <c r="R26" s="50" t="s">
        <v>73</v>
      </c>
      <c r="S26" s="46" t="s">
        <v>72</v>
      </c>
      <c r="T26" s="46" t="s">
        <v>75</v>
      </c>
      <c r="U26" s="41"/>
      <c r="V26" s="41">
        <v>8848202765</v>
      </c>
      <c r="W26" s="41"/>
      <c r="X26" s="53">
        <v>7781140756</v>
      </c>
      <c r="Y26" s="29"/>
      <c r="Z26" s="37">
        <f t="shared" si="0"/>
        <v>0</v>
      </c>
      <c r="AA26" s="37">
        <f t="shared" si="0"/>
        <v>-1138002140</v>
      </c>
      <c r="AB26" s="29"/>
      <c r="AC26" s="38"/>
      <c r="AD26" s="38"/>
      <c r="AE26" s="29"/>
      <c r="AP26" s="179"/>
    </row>
    <row r="27" spans="1:46" ht="15.75" customHeight="1">
      <c r="A27" s="50" t="s">
        <v>76</v>
      </c>
      <c r="B27" s="46">
        <v>4031503040</v>
      </c>
      <c r="C27" s="39">
        <v>4968736685</v>
      </c>
      <c r="D27" s="62"/>
      <c r="E27" s="39">
        <v>1198479589</v>
      </c>
      <c r="F27" s="63"/>
      <c r="G27" s="47">
        <v>2829441846</v>
      </c>
      <c r="H27" s="64"/>
      <c r="I27" s="27">
        <f>C27-E27</f>
        <v>3770257096</v>
      </c>
      <c r="J27" s="28">
        <f>(C27-E27)/E27</f>
        <v>3.145866755349473</v>
      </c>
      <c r="K27" s="29"/>
      <c r="L27" s="29"/>
      <c r="M27" s="30"/>
      <c r="N27" s="29"/>
      <c r="O27" s="49" t="s">
        <v>77</v>
      </c>
      <c r="P27" s="44" t="s">
        <v>75</v>
      </c>
      <c r="Q27" s="29"/>
      <c r="R27" s="50" t="s">
        <v>76</v>
      </c>
      <c r="S27" s="46" t="s">
        <v>75</v>
      </c>
      <c r="T27" s="46" t="s">
        <v>78</v>
      </c>
      <c r="U27" s="41">
        <v>2756139332</v>
      </c>
      <c r="V27" s="65"/>
      <c r="W27" s="41">
        <v>2688942975</v>
      </c>
      <c r="X27" s="66"/>
      <c r="Y27" s="29"/>
      <c r="Z27" s="37">
        <f t="shared" si="0"/>
        <v>2212597353</v>
      </c>
      <c r="AA27" s="37">
        <f t="shared" si="0"/>
        <v>0</v>
      </c>
      <c r="AB27" s="29"/>
      <c r="AC27" s="29"/>
      <c r="AD27" s="29"/>
      <c r="AE27" s="29"/>
      <c r="AP27" s="179"/>
    </row>
    <row r="28" spans="1:46" ht="15.75" customHeight="1">
      <c r="A28" s="50" t="s">
        <v>79</v>
      </c>
      <c r="B28" s="46">
        <v>4031503080</v>
      </c>
      <c r="C28" s="39">
        <v>0</v>
      </c>
      <c r="D28" s="62"/>
      <c r="E28" s="39">
        <v>0</v>
      </c>
      <c r="F28" s="63"/>
      <c r="G28" s="55">
        <v>0</v>
      </c>
      <c r="H28" s="64"/>
      <c r="I28" s="27">
        <f>C28-E28</f>
        <v>0</v>
      </c>
      <c r="J28" s="28" t="e">
        <f>(C28-E28)/E28</f>
        <v>#DIV/0!</v>
      </c>
      <c r="K28" s="29"/>
      <c r="L28" s="29"/>
      <c r="M28" s="30"/>
      <c r="N28" s="29"/>
      <c r="O28" s="49" t="s">
        <v>80</v>
      </c>
      <c r="P28" s="44" t="s">
        <v>81</v>
      </c>
      <c r="Q28" s="29"/>
      <c r="R28" s="50" t="s">
        <v>79</v>
      </c>
      <c r="S28" s="46" t="s">
        <v>81</v>
      </c>
      <c r="T28" s="46" t="s">
        <v>82</v>
      </c>
      <c r="U28" s="41">
        <v>0</v>
      </c>
      <c r="V28" s="65"/>
      <c r="W28" s="41">
        <v>0</v>
      </c>
      <c r="X28" s="66"/>
      <c r="Y28" s="29"/>
      <c r="Z28" s="37">
        <f t="shared" si="0"/>
        <v>0</v>
      </c>
      <c r="AA28" s="37">
        <f t="shared" si="0"/>
        <v>0</v>
      </c>
      <c r="AB28" s="29"/>
      <c r="AC28" s="29"/>
      <c r="AD28" s="29"/>
      <c r="AE28" s="29"/>
      <c r="AP28" s="179"/>
    </row>
    <row r="29" spans="1:46" ht="15.75" customHeight="1">
      <c r="A29" s="50" t="s">
        <v>83</v>
      </c>
      <c r="B29" s="46">
        <v>4031503120</v>
      </c>
      <c r="C29" s="39">
        <v>2609845671</v>
      </c>
      <c r="D29" s="62"/>
      <c r="E29" s="39">
        <v>2766903869</v>
      </c>
      <c r="F29" s="63"/>
      <c r="G29" s="47">
        <v>5337875304</v>
      </c>
      <c r="H29" s="64"/>
      <c r="I29" s="27">
        <f>C29-E29</f>
        <v>-157058198</v>
      </c>
      <c r="J29" s="28">
        <f>(C29-E29)/E29</f>
        <v>-5.6763156739797815E-2</v>
      </c>
      <c r="K29" s="29"/>
      <c r="L29" s="29"/>
      <c r="M29" s="30"/>
      <c r="N29" s="29"/>
      <c r="O29" s="49" t="s">
        <v>84</v>
      </c>
      <c r="P29" s="44" t="s">
        <v>85</v>
      </c>
      <c r="Q29" s="29"/>
      <c r="R29" s="50" t="s">
        <v>83</v>
      </c>
      <c r="S29" s="46" t="s">
        <v>85</v>
      </c>
      <c r="T29" s="46" t="s">
        <v>86</v>
      </c>
      <c r="U29" s="41">
        <v>5550518337</v>
      </c>
      <c r="V29" s="65"/>
      <c r="W29" s="41">
        <v>4583409555</v>
      </c>
      <c r="X29" s="66"/>
      <c r="Y29" s="29"/>
      <c r="Z29" s="37">
        <f t="shared" si="0"/>
        <v>-2940672666</v>
      </c>
      <c r="AA29" s="37">
        <f t="shared" si="0"/>
        <v>0</v>
      </c>
      <c r="AB29" s="29"/>
      <c r="AC29" s="29"/>
      <c r="AD29" s="67" t="s">
        <v>1</v>
      </c>
      <c r="AE29" s="29"/>
      <c r="AP29" s="179"/>
      <c r="AT29" s="183"/>
    </row>
    <row r="30" spans="1:46" ht="15.75" customHeight="1">
      <c r="A30" s="50" t="s">
        <v>87</v>
      </c>
      <c r="B30" s="46">
        <v>4031503160</v>
      </c>
      <c r="C30" s="39">
        <v>0</v>
      </c>
      <c r="D30" s="62"/>
      <c r="E30" s="39">
        <v>0</v>
      </c>
      <c r="F30" s="63"/>
      <c r="G30" s="55">
        <v>0</v>
      </c>
      <c r="H30" s="64"/>
      <c r="I30" s="27">
        <f>C30-E30</f>
        <v>0</v>
      </c>
      <c r="J30" s="28" t="e">
        <f>(C30-E30)/E30</f>
        <v>#DIV/0!</v>
      </c>
      <c r="K30" s="29"/>
      <c r="L30" s="29"/>
      <c r="M30" s="30"/>
      <c r="N30" s="29"/>
      <c r="O30" s="49" t="s">
        <v>88</v>
      </c>
      <c r="P30" s="44" t="s">
        <v>89</v>
      </c>
      <c r="Q30" s="29"/>
      <c r="R30" s="50" t="s">
        <v>87</v>
      </c>
      <c r="S30" s="46" t="s">
        <v>89</v>
      </c>
      <c r="T30" s="46" t="s">
        <v>90</v>
      </c>
      <c r="U30" s="41">
        <v>0</v>
      </c>
      <c r="V30" s="65"/>
      <c r="W30" s="41">
        <v>0</v>
      </c>
      <c r="X30" s="66"/>
      <c r="Y30" s="29"/>
      <c r="Z30" s="37">
        <f t="shared" si="0"/>
        <v>0</v>
      </c>
      <c r="AA30" s="37">
        <f t="shared" si="0"/>
        <v>0</v>
      </c>
      <c r="AB30" s="29"/>
      <c r="AC30" s="29"/>
      <c r="AD30" s="29"/>
      <c r="AE30" s="29"/>
      <c r="AP30" s="179"/>
      <c r="AT30" s="183"/>
    </row>
    <row r="31" spans="1:46" ht="15.75" customHeight="1">
      <c r="A31" s="50" t="s">
        <v>91</v>
      </c>
      <c r="B31" s="46">
        <v>4031503200</v>
      </c>
      <c r="C31" s="39">
        <v>131618269</v>
      </c>
      <c r="D31" s="62"/>
      <c r="E31" s="39">
        <v>265835174</v>
      </c>
      <c r="F31" s="63"/>
      <c r="G31" s="47">
        <v>486442273</v>
      </c>
      <c r="H31" s="64"/>
      <c r="I31" s="27">
        <f>C31-E31</f>
        <v>-134216905</v>
      </c>
      <c r="J31" s="28">
        <f>(C31-E31)/E31</f>
        <v>-0.50488768277143037</v>
      </c>
      <c r="K31" s="29"/>
      <c r="L31" s="29"/>
      <c r="M31" s="30"/>
      <c r="N31" s="29"/>
      <c r="O31" s="49" t="s">
        <v>92</v>
      </c>
      <c r="P31" s="44" t="s">
        <v>93</v>
      </c>
      <c r="Q31" s="29"/>
      <c r="R31" s="50" t="s">
        <v>91</v>
      </c>
      <c r="S31" s="46" t="s">
        <v>93</v>
      </c>
      <c r="T31" s="46" t="s">
        <v>94</v>
      </c>
      <c r="U31" s="41">
        <v>541545096</v>
      </c>
      <c r="V31" s="65"/>
      <c r="W31" s="41">
        <v>508788226</v>
      </c>
      <c r="X31" s="66"/>
      <c r="Y31" s="29"/>
      <c r="Z31" s="37">
        <f t="shared" si="0"/>
        <v>-409926827</v>
      </c>
      <c r="AA31" s="37">
        <f t="shared" si="0"/>
        <v>0</v>
      </c>
      <c r="AB31" s="29"/>
      <c r="AC31" s="29"/>
      <c r="AD31" s="29"/>
      <c r="AE31" s="29"/>
      <c r="AP31" s="179"/>
      <c r="AR31" s="179"/>
      <c r="AS31" s="179"/>
      <c r="AT31" s="183"/>
    </row>
    <row r="32" spans="1:46" ht="15.75" customHeight="1">
      <c r="A32" s="50" t="s">
        <v>95</v>
      </c>
      <c r="B32" s="46">
        <v>4031506000</v>
      </c>
      <c r="C32" s="39"/>
      <c r="D32" s="39">
        <v>0</v>
      </c>
      <c r="E32" s="41"/>
      <c r="F32" s="51">
        <v>0</v>
      </c>
      <c r="G32" s="47"/>
      <c r="H32" s="48">
        <v>15410208989</v>
      </c>
      <c r="I32" s="27">
        <f>D32-F32</f>
        <v>0</v>
      </c>
      <c r="J32" s="28" t="e">
        <f>(D32-F32)/F32</f>
        <v>#DIV/0!</v>
      </c>
      <c r="K32" s="29"/>
      <c r="L32" s="29"/>
      <c r="M32" s="30"/>
      <c r="N32" s="31">
        <f>M32-F32</f>
        <v>0</v>
      </c>
      <c r="O32" s="43" t="s">
        <v>96</v>
      </c>
      <c r="P32" s="44" t="s">
        <v>97</v>
      </c>
      <c r="Q32" s="29"/>
      <c r="R32" s="50" t="s">
        <v>95</v>
      </c>
      <c r="S32" s="46" t="s">
        <v>97</v>
      </c>
      <c r="T32" s="46" t="s">
        <v>81</v>
      </c>
      <c r="U32" s="41"/>
      <c r="V32" s="41">
        <v>13651161642</v>
      </c>
      <c r="W32" s="41"/>
      <c r="X32" s="41">
        <v>11939104206</v>
      </c>
      <c r="Y32" s="29"/>
      <c r="Z32" s="37">
        <f t="shared" si="0"/>
        <v>0</v>
      </c>
      <c r="AA32" s="37">
        <f t="shared" si="0"/>
        <v>-13651161642</v>
      </c>
      <c r="AB32" s="29"/>
      <c r="AC32" s="29"/>
      <c r="AD32" s="29"/>
      <c r="AE32" s="29"/>
      <c r="AP32" s="179"/>
      <c r="AR32" s="179"/>
      <c r="AS32" s="179"/>
      <c r="AT32" s="183"/>
    </row>
    <row r="33" spans="1:42" ht="15.75" customHeight="1" thickBot="1">
      <c r="A33" s="50" t="s">
        <v>98</v>
      </c>
      <c r="B33" s="98">
        <v>4031506040</v>
      </c>
      <c r="C33" s="39">
        <v>0</v>
      </c>
      <c r="D33" s="62"/>
      <c r="E33" s="39">
        <v>0</v>
      </c>
      <c r="F33" s="63"/>
      <c r="G33" s="68">
        <v>44065292</v>
      </c>
      <c r="H33" s="69"/>
      <c r="I33" s="27">
        <f>C33-E33</f>
        <v>0</v>
      </c>
      <c r="J33" s="28" t="e">
        <f>(C33-E33)/E33</f>
        <v>#DIV/0!</v>
      </c>
      <c r="K33" s="29"/>
      <c r="L33" s="29"/>
      <c r="M33" s="30"/>
      <c r="N33" s="29"/>
      <c r="O33" s="49" t="s">
        <v>99</v>
      </c>
      <c r="P33" s="44" t="s">
        <v>100</v>
      </c>
      <c r="Q33" s="29"/>
      <c r="R33" s="50" t="s">
        <v>98</v>
      </c>
      <c r="S33" s="46" t="s">
        <v>100</v>
      </c>
      <c r="T33" s="46" t="s">
        <v>101</v>
      </c>
      <c r="U33" s="41">
        <v>33367577</v>
      </c>
      <c r="V33" s="65"/>
      <c r="W33" s="41">
        <v>87463014</v>
      </c>
      <c r="X33" s="66"/>
      <c r="Y33" s="29"/>
      <c r="Z33" s="37">
        <f t="shared" si="0"/>
        <v>-33367577</v>
      </c>
      <c r="AA33" s="37">
        <f t="shared" si="0"/>
        <v>0</v>
      </c>
      <c r="AB33" s="29"/>
      <c r="AC33" s="29"/>
      <c r="AD33" s="29"/>
      <c r="AE33" s="29"/>
      <c r="AP33" s="179"/>
    </row>
    <row r="34" spans="1:42" ht="15.75" customHeight="1">
      <c r="A34" s="50" t="s">
        <v>102</v>
      </c>
      <c r="B34" s="46">
        <v>4031506080</v>
      </c>
      <c r="C34" s="39">
        <v>0</v>
      </c>
      <c r="D34" s="70"/>
      <c r="E34" s="39">
        <v>0</v>
      </c>
      <c r="F34" s="71"/>
      <c r="G34" s="55">
        <v>0</v>
      </c>
      <c r="H34" s="64"/>
      <c r="I34" s="27">
        <f>C34-E34</f>
        <v>0</v>
      </c>
      <c r="J34" s="28" t="e">
        <f>(C34-E34)/E34</f>
        <v>#DIV/0!</v>
      </c>
      <c r="K34" s="29"/>
      <c r="L34" s="29"/>
      <c r="M34" s="30"/>
      <c r="N34" s="29"/>
      <c r="O34" s="49" t="s">
        <v>103</v>
      </c>
      <c r="P34" s="44" t="s">
        <v>104</v>
      </c>
      <c r="Q34" s="29"/>
      <c r="R34" s="50" t="s">
        <v>102</v>
      </c>
      <c r="S34" s="46" t="s">
        <v>104</v>
      </c>
      <c r="T34" s="46" t="s">
        <v>105</v>
      </c>
      <c r="U34" s="41">
        <v>0</v>
      </c>
      <c r="V34" s="65"/>
      <c r="W34" s="41">
        <v>0</v>
      </c>
      <c r="X34" s="66"/>
      <c r="Y34" s="29"/>
      <c r="Z34" s="37">
        <f t="shared" si="0"/>
        <v>0</v>
      </c>
      <c r="AA34" s="37">
        <f t="shared" si="0"/>
        <v>0</v>
      </c>
      <c r="AB34" s="29"/>
      <c r="AC34" s="29"/>
      <c r="AD34" s="29"/>
      <c r="AE34" s="29"/>
      <c r="AP34" s="179"/>
    </row>
    <row r="35" spans="1:42" ht="15.75" customHeight="1">
      <c r="A35" s="50" t="s">
        <v>106</v>
      </c>
      <c r="B35" s="46">
        <v>4031506120</v>
      </c>
      <c r="C35" s="39">
        <v>0</v>
      </c>
      <c r="D35" s="62"/>
      <c r="E35" s="39">
        <v>0</v>
      </c>
      <c r="F35" s="63"/>
      <c r="G35" s="47">
        <v>15366143697</v>
      </c>
      <c r="H35" s="64"/>
      <c r="I35" s="27">
        <f>C35-E35</f>
        <v>0</v>
      </c>
      <c r="J35" s="28" t="e">
        <f>(C35-E35)/E35</f>
        <v>#DIV/0!</v>
      </c>
      <c r="K35" s="29"/>
      <c r="L35" s="29"/>
      <c r="M35" s="30"/>
      <c r="N35" s="29"/>
      <c r="O35" s="49" t="s">
        <v>107</v>
      </c>
      <c r="P35" s="44" t="s">
        <v>108</v>
      </c>
      <c r="Q35" s="29"/>
      <c r="R35" s="50" t="s">
        <v>106</v>
      </c>
      <c r="S35" s="46" t="s">
        <v>108</v>
      </c>
      <c r="T35" s="46" t="s">
        <v>109</v>
      </c>
      <c r="U35" s="41">
        <v>13617794065</v>
      </c>
      <c r="V35" s="65"/>
      <c r="W35" s="41">
        <v>11851641192</v>
      </c>
      <c r="X35" s="66"/>
      <c r="Y35" s="29"/>
      <c r="Z35" s="37">
        <f t="shared" si="0"/>
        <v>-13617794065</v>
      </c>
      <c r="AA35" s="37">
        <f t="shared" si="0"/>
        <v>0</v>
      </c>
      <c r="AB35" s="29"/>
      <c r="AC35" s="29"/>
      <c r="AD35" s="29"/>
      <c r="AE35" s="29"/>
      <c r="AP35" s="179"/>
    </row>
    <row r="36" spans="1:42" ht="15.75" customHeight="1">
      <c r="A36" s="50" t="s">
        <v>110</v>
      </c>
      <c r="B36" s="46">
        <v>4031509000</v>
      </c>
      <c r="C36" s="39"/>
      <c r="D36" s="39">
        <v>840018970</v>
      </c>
      <c r="E36" s="41"/>
      <c r="F36" s="51">
        <v>1089304232</v>
      </c>
      <c r="G36" s="47"/>
      <c r="H36" s="48">
        <v>1641858624</v>
      </c>
      <c r="I36" s="27">
        <f>D36-F36</f>
        <v>-249285262</v>
      </c>
      <c r="J36" s="28">
        <f>(D36-F36)/F36</f>
        <v>-0.22884815341468351</v>
      </c>
      <c r="K36" s="29"/>
      <c r="L36" s="29"/>
      <c r="M36" s="30"/>
      <c r="N36" s="31">
        <f>M36-F36</f>
        <v>-1089304232</v>
      </c>
      <c r="O36" s="43" t="s">
        <v>111</v>
      </c>
      <c r="P36" s="44" t="s">
        <v>112</v>
      </c>
      <c r="Q36" s="29"/>
      <c r="R36" s="50" t="s">
        <v>110</v>
      </c>
      <c r="S36" s="46" t="s">
        <v>112</v>
      </c>
      <c r="T36" s="46" t="s">
        <v>85</v>
      </c>
      <c r="U36" s="41"/>
      <c r="V36" s="41">
        <v>3831868211</v>
      </c>
      <c r="W36" s="41"/>
      <c r="X36" s="41">
        <v>3761599304</v>
      </c>
      <c r="Y36" s="29"/>
      <c r="Z36" s="37">
        <f t="shared" si="0"/>
        <v>0</v>
      </c>
      <c r="AA36" s="37">
        <f t="shared" si="0"/>
        <v>-2991849241</v>
      </c>
      <c r="AB36" s="29"/>
      <c r="AC36" s="29"/>
      <c r="AD36" s="29"/>
      <c r="AE36" s="29"/>
      <c r="AP36" s="179"/>
    </row>
    <row r="37" spans="1:42" ht="15.75" customHeight="1">
      <c r="A37" s="50" t="s">
        <v>113</v>
      </c>
      <c r="B37" s="46">
        <v>4031509040</v>
      </c>
      <c r="C37" s="39">
        <v>0</v>
      </c>
      <c r="D37" s="62"/>
      <c r="E37" s="39">
        <v>381822</v>
      </c>
      <c r="F37" s="63"/>
      <c r="G37" s="47">
        <v>79588406</v>
      </c>
      <c r="H37" s="64"/>
      <c r="I37" s="27">
        <f>C37-E37</f>
        <v>-381822</v>
      </c>
      <c r="J37" s="28">
        <f>(C37-E37)/E37</f>
        <v>-1</v>
      </c>
      <c r="K37" s="29"/>
      <c r="L37" s="29"/>
      <c r="M37" s="30"/>
      <c r="N37" s="29"/>
      <c r="O37" s="49" t="s">
        <v>114</v>
      </c>
      <c r="P37" s="44" t="s">
        <v>115</v>
      </c>
      <c r="Q37" s="29"/>
      <c r="R37" s="50" t="s">
        <v>113</v>
      </c>
      <c r="S37" s="46" t="s">
        <v>115</v>
      </c>
      <c r="T37" s="46" t="s">
        <v>116</v>
      </c>
      <c r="U37" s="41">
        <v>64929301</v>
      </c>
      <c r="V37" s="65"/>
      <c r="W37" s="41">
        <v>68418178</v>
      </c>
      <c r="X37" s="66"/>
      <c r="Y37" s="29"/>
      <c r="Z37" s="37">
        <f t="shared" si="0"/>
        <v>-64929301</v>
      </c>
      <c r="AA37" s="37">
        <f t="shared" si="0"/>
        <v>0</v>
      </c>
      <c r="AB37" s="29"/>
      <c r="AC37" s="29"/>
      <c r="AD37" s="29"/>
      <c r="AE37" s="29"/>
      <c r="AP37" s="179"/>
    </row>
    <row r="38" spans="1:42" ht="15.75" customHeight="1">
      <c r="A38" s="50" t="s">
        <v>117</v>
      </c>
      <c r="B38" s="46">
        <v>4031509080</v>
      </c>
      <c r="C38" s="39">
        <v>0</v>
      </c>
      <c r="D38" s="62"/>
      <c r="E38" s="39">
        <v>0</v>
      </c>
      <c r="F38" s="63"/>
      <c r="G38" s="55">
        <v>0</v>
      </c>
      <c r="H38" s="64"/>
      <c r="I38" s="27">
        <f>C38-E38</f>
        <v>0</v>
      </c>
      <c r="J38" s="28" t="e">
        <f>(C38-E38)/E38</f>
        <v>#DIV/0!</v>
      </c>
      <c r="K38" s="29"/>
      <c r="L38" s="29"/>
      <c r="M38" s="30"/>
      <c r="N38" s="29"/>
      <c r="O38" s="49" t="s">
        <v>118</v>
      </c>
      <c r="P38" s="44" t="s">
        <v>119</v>
      </c>
      <c r="Q38" s="29"/>
      <c r="R38" s="50" t="s">
        <v>117</v>
      </c>
      <c r="S38" s="46" t="s">
        <v>119</v>
      </c>
      <c r="T38" s="46" t="s">
        <v>120</v>
      </c>
      <c r="U38" s="41">
        <v>0</v>
      </c>
      <c r="V38" s="65"/>
      <c r="W38" s="41">
        <v>0</v>
      </c>
      <c r="X38" s="66"/>
      <c r="Y38" s="29"/>
      <c r="Z38" s="37">
        <f t="shared" si="0"/>
        <v>0</v>
      </c>
      <c r="AA38" s="37">
        <f t="shared" si="0"/>
        <v>0</v>
      </c>
      <c r="AB38" s="29"/>
      <c r="AC38" s="29"/>
      <c r="AD38" s="29"/>
      <c r="AE38" s="29"/>
      <c r="AP38" s="179"/>
    </row>
    <row r="39" spans="1:42" ht="15.75" customHeight="1">
      <c r="A39" s="50" t="s">
        <v>121</v>
      </c>
      <c r="B39" s="46">
        <v>4031509120</v>
      </c>
      <c r="C39" s="39">
        <v>840018970</v>
      </c>
      <c r="D39" s="62"/>
      <c r="E39" s="39">
        <v>1088922410</v>
      </c>
      <c r="F39" s="63"/>
      <c r="G39" s="47">
        <v>1562270218</v>
      </c>
      <c r="H39" s="64"/>
      <c r="I39" s="27">
        <f>C39-E39</f>
        <v>-248903440</v>
      </c>
      <c r="J39" s="28">
        <f>(C39-E39)/E39</f>
        <v>-0.22857775514051548</v>
      </c>
      <c r="K39" s="29"/>
      <c r="L39" s="29"/>
      <c r="M39" s="30"/>
      <c r="N39" s="29"/>
      <c r="O39" s="49" t="s">
        <v>122</v>
      </c>
      <c r="P39" s="44" t="s">
        <v>123</v>
      </c>
      <c r="Q39" s="29"/>
      <c r="R39" s="50" t="s">
        <v>121</v>
      </c>
      <c r="S39" s="46" t="s">
        <v>123</v>
      </c>
      <c r="T39" s="46" t="s">
        <v>124</v>
      </c>
      <c r="U39" s="41">
        <v>3766938910</v>
      </c>
      <c r="V39" s="65"/>
      <c r="W39" s="41">
        <v>3693181126</v>
      </c>
      <c r="X39" s="66"/>
      <c r="Y39" s="29"/>
      <c r="Z39" s="37">
        <f t="shared" ref="Z39:AA70" si="3">C39-U39</f>
        <v>-2926919940</v>
      </c>
      <c r="AA39" s="37">
        <f t="shared" si="3"/>
        <v>0</v>
      </c>
      <c r="AB39" s="29"/>
      <c r="AC39" s="29"/>
      <c r="AD39" s="29"/>
      <c r="AE39" s="29"/>
      <c r="AP39" s="179"/>
    </row>
    <row r="40" spans="1:42" ht="15.75" customHeight="1">
      <c r="A40" s="72" t="s">
        <v>125</v>
      </c>
      <c r="B40" s="73">
        <v>4060000000</v>
      </c>
      <c r="C40" s="74"/>
      <c r="D40" s="74">
        <v>70838310041</v>
      </c>
      <c r="E40" s="74"/>
      <c r="F40" s="168">
        <v>79198950151</v>
      </c>
      <c r="G40" s="75"/>
      <c r="H40" s="76">
        <f>H41+H77+H82+H88+H92</f>
        <v>263879724312</v>
      </c>
      <c r="I40" s="27">
        <f>D40-F40</f>
        <v>-8360640110</v>
      </c>
      <c r="J40" s="28">
        <f>(D40-F40)/F40</f>
        <v>-0.10556503708773513</v>
      </c>
      <c r="K40" s="29"/>
      <c r="L40" s="29"/>
      <c r="M40" s="30"/>
      <c r="N40" s="31">
        <f>M40-F40</f>
        <v>-79198950151</v>
      </c>
      <c r="O40" s="77" t="s">
        <v>126</v>
      </c>
      <c r="P40" s="78" t="s">
        <v>127</v>
      </c>
      <c r="Q40" s="29"/>
      <c r="R40" s="79" t="s">
        <v>125</v>
      </c>
      <c r="S40" s="80" t="s">
        <v>127</v>
      </c>
      <c r="T40" s="80" t="s">
        <v>127</v>
      </c>
      <c r="U40" s="81"/>
      <c r="V40" s="81">
        <v>256209460505</v>
      </c>
      <c r="W40" s="81"/>
      <c r="X40" s="81">
        <v>295124925001</v>
      </c>
      <c r="Y40" s="29"/>
      <c r="Z40" s="37">
        <f t="shared" si="3"/>
        <v>0</v>
      </c>
      <c r="AA40" s="37">
        <f t="shared" si="3"/>
        <v>-185371150464</v>
      </c>
      <c r="AB40" s="29"/>
      <c r="AC40" s="29"/>
      <c r="AD40" s="29"/>
      <c r="AE40" s="29"/>
      <c r="AF40" s="178"/>
      <c r="AP40" s="179"/>
    </row>
    <row r="41" spans="1:42" ht="15.75" customHeight="1">
      <c r="A41" s="45" t="s">
        <v>128</v>
      </c>
      <c r="B41" s="46">
        <v>4060500000</v>
      </c>
      <c r="C41" s="39"/>
      <c r="D41" s="82">
        <v>0</v>
      </c>
      <c r="E41" s="41"/>
      <c r="F41" s="174">
        <v>0</v>
      </c>
      <c r="G41" s="42"/>
      <c r="H41" s="83">
        <f>+H42+H46+H50-H54-H58</f>
        <v>118228156704</v>
      </c>
      <c r="I41" s="27">
        <f>D41-F41</f>
        <v>0</v>
      </c>
      <c r="J41" s="28" t="e">
        <f>(D41-F41)/F41</f>
        <v>#DIV/0!</v>
      </c>
      <c r="K41" s="29"/>
      <c r="L41" s="29"/>
      <c r="M41" s="30"/>
      <c r="N41" s="31">
        <f>M41-F41</f>
        <v>0</v>
      </c>
      <c r="O41" s="43" t="s">
        <v>129</v>
      </c>
      <c r="P41" s="44" t="s">
        <v>130</v>
      </c>
      <c r="Q41" s="29"/>
      <c r="R41" s="45" t="s">
        <v>128</v>
      </c>
      <c r="S41" s="46" t="s">
        <v>130</v>
      </c>
      <c r="T41" s="46" t="s">
        <v>130</v>
      </c>
      <c r="U41" s="41"/>
      <c r="V41" s="84">
        <v>118392449584</v>
      </c>
      <c r="W41" s="41"/>
      <c r="X41" s="84">
        <v>150837032354</v>
      </c>
      <c r="Y41" s="29"/>
      <c r="Z41" s="37">
        <f t="shared" si="3"/>
        <v>0</v>
      </c>
      <c r="AA41" s="37">
        <f t="shared" si="3"/>
        <v>-118392449584</v>
      </c>
      <c r="AB41" s="29"/>
      <c r="AC41" s="29"/>
      <c r="AD41" s="29"/>
      <c r="AE41" s="29"/>
      <c r="AF41" s="178"/>
      <c r="AP41" s="179"/>
    </row>
    <row r="42" spans="1:42" ht="15.75" customHeight="1">
      <c r="A42" s="50" t="s">
        <v>131</v>
      </c>
      <c r="B42" s="46">
        <v>4060503000</v>
      </c>
      <c r="C42" s="39"/>
      <c r="D42" s="39">
        <v>151804802584</v>
      </c>
      <c r="E42" s="41"/>
      <c r="F42" s="51">
        <v>110598894035</v>
      </c>
      <c r="G42" s="47"/>
      <c r="H42" s="48">
        <v>137215319812</v>
      </c>
      <c r="I42" s="27">
        <f>D42-F42</f>
        <v>41205908549</v>
      </c>
      <c r="J42" s="28">
        <f>(D42-F42)/F42</f>
        <v>0.37257071066153724</v>
      </c>
      <c r="K42" s="29"/>
      <c r="L42" s="29"/>
      <c r="M42" s="30"/>
      <c r="N42" s="29"/>
      <c r="O42" s="85" t="s">
        <v>132</v>
      </c>
      <c r="P42" s="44" t="s">
        <v>133</v>
      </c>
      <c r="Q42" s="29"/>
      <c r="R42" s="50" t="s">
        <v>131</v>
      </c>
      <c r="S42" s="46" t="s">
        <v>133</v>
      </c>
      <c r="T42" s="46" t="s">
        <v>133</v>
      </c>
      <c r="U42" s="41"/>
      <c r="V42" s="41">
        <v>135156333912</v>
      </c>
      <c r="W42" s="41"/>
      <c r="X42" s="41">
        <v>143395976610</v>
      </c>
      <c r="Y42" s="29"/>
      <c r="Z42" s="37">
        <f t="shared" si="3"/>
        <v>0</v>
      </c>
      <c r="AA42" s="37">
        <f t="shared" si="3"/>
        <v>16648468672</v>
      </c>
      <c r="AB42" s="29"/>
      <c r="AC42" s="29"/>
      <c r="AD42" s="29"/>
      <c r="AE42" s="29"/>
    </row>
    <row r="43" spans="1:42" ht="15.75" customHeight="1">
      <c r="A43" s="50" t="s">
        <v>134</v>
      </c>
      <c r="B43" s="46">
        <v>4060503040</v>
      </c>
      <c r="C43" s="39">
        <v>0</v>
      </c>
      <c r="D43" s="39"/>
      <c r="E43" s="39">
        <v>0</v>
      </c>
      <c r="F43" s="51"/>
      <c r="G43" s="47">
        <v>22843100731</v>
      </c>
      <c r="H43" s="48"/>
      <c r="I43" s="27">
        <f>C43-E43</f>
        <v>0</v>
      </c>
      <c r="J43" s="28" t="e">
        <f>(C43-E43)/E43</f>
        <v>#DIV/0!</v>
      </c>
      <c r="K43" s="29"/>
      <c r="L43" s="29"/>
      <c r="M43" s="30"/>
      <c r="N43" s="29"/>
      <c r="O43" s="52" t="s">
        <v>135</v>
      </c>
      <c r="P43" s="44" t="s">
        <v>136</v>
      </c>
      <c r="Q43" s="29"/>
      <c r="R43" s="50" t="s">
        <v>134</v>
      </c>
      <c r="S43" s="46" t="s">
        <v>136</v>
      </c>
      <c r="T43" s="46" t="s">
        <v>136</v>
      </c>
      <c r="U43" s="41">
        <v>20009969295</v>
      </c>
      <c r="V43" s="41"/>
      <c r="W43" s="41">
        <v>15617396371</v>
      </c>
      <c r="X43" s="53"/>
      <c r="Y43" s="29"/>
      <c r="Z43" s="37">
        <f t="shared" si="3"/>
        <v>-20009969295</v>
      </c>
      <c r="AA43" s="37">
        <f t="shared" si="3"/>
        <v>0</v>
      </c>
      <c r="AB43" s="29"/>
      <c r="AC43" s="29"/>
      <c r="AD43" s="29"/>
      <c r="AE43" s="29"/>
    </row>
    <row r="44" spans="1:42" ht="15.75" customHeight="1">
      <c r="A44" s="50" t="s">
        <v>137</v>
      </c>
      <c r="B44" s="46">
        <v>4060503080</v>
      </c>
      <c r="C44" s="39">
        <v>0</v>
      </c>
      <c r="D44" s="39"/>
      <c r="E44" s="39">
        <v>0</v>
      </c>
      <c r="F44" s="51"/>
      <c r="G44" s="47">
        <v>2858481676</v>
      </c>
      <c r="H44" s="48"/>
      <c r="I44" s="27">
        <f>C44-E44</f>
        <v>0</v>
      </c>
      <c r="J44" s="28" t="e">
        <f>(C44-E44)/E44</f>
        <v>#DIV/0!</v>
      </c>
      <c r="K44" s="29"/>
      <c r="L44" s="29"/>
      <c r="M44" s="30"/>
      <c r="N44" s="29"/>
      <c r="O44" s="52" t="s">
        <v>138</v>
      </c>
      <c r="P44" s="44" t="s">
        <v>139</v>
      </c>
      <c r="Q44" s="29"/>
      <c r="R44" s="50" t="s">
        <v>137</v>
      </c>
      <c r="S44" s="46" t="s">
        <v>139</v>
      </c>
      <c r="T44" s="46" t="s">
        <v>139</v>
      </c>
      <c r="U44" s="41">
        <v>3145422017</v>
      </c>
      <c r="V44" s="41"/>
      <c r="W44" s="41">
        <v>2434913910</v>
      </c>
      <c r="X44" s="53"/>
      <c r="Y44" s="29"/>
      <c r="Z44" s="37">
        <f t="shared" si="3"/>
        <v>-3145422017</v>
      </c>
      <c r="AA44" s="37">
        <f t="shared" si="3"/>
        <v>0</v>
      </c>
      <c r="AB44" s="29"/>
      <c r="AC44" s="29"/>
      <c r="AD44" s="29"/>
      <c r="AE44" s="29"/>
    </row>
    <row r="45" spans="1:42" ht="15.75" customHeight="1">
      <c r="A45" s="50" t="s">
        <v>140</v>
      </c>
      <c r="B45" s="46">
        <v>4060503120</v>
      </c>
      <c r="C45" s="39">
        <v>151804802584</v>
      </c>
      <c r="D45" s="39"/>
      <c r="E45" s="39">
        <v>110598894035</v>
      </c>
      <c r="F45" s="51"/>
      <c r="G45" s="47">
        <v>111513737405</v>
      </c>
      <c r="H45" s="48"/>
      <c r="I45" s="27">
        <f>C45-E45</f>
        <v>41205908549</v>
      </c>
      <c r="J45" s="28">
        <f>(C45-E45)/E45</f>
        <v>0.37257071066153724</v>
      </c>
      <c r="K45" s="29"/>
      <c r="L45" s="29"/>
      <c r="M45" s="30"/>
      <c r="N45" s="29"/>
      <c r="O45" s="52" t="s">
        <v>141</v>
      </c>
      <c r="P45" s="44" t="s">
        <v>142</v>
      </c>
      <c r="Q45" s="29"/>
      <c r="R45" s="50" t="s">
        <v>140</v>
      </c>
      <c r="S45" s="46" t="s">
        <v>142</v>
      </c>
      <c r="T45" s="46" t="s">
        <v>142</v>
      </c>
      <c r="U45" s="41">
        <v>112000942600</v>
      </c>
      <c r="V45" s="41"/>
      <c r="W45" s="41">
        <v>125343666329</v>
      </c>
      <c r="X45" s="53"/>
      <c r="Y45" s="29"/>
      <c r="Z45" s="37">
        <f t="shared" si="3"/>
        <v>39803859984</v>
      </c>
      <c r="AA45" s="37">
        <f t="shared" si="3"/>
        <v>0</v>
      </c>
      <c r="AB45" s="29"/>
      <c r="AC45" s="29"/>
      <c r="AD45" s="29"/>
      <c r="AE45" s="29"/>
    </row>
    <row r="46" spans="1:42" ht="15.75" customHeight="1">
      <c r="A46" s="50" t="s">
        <v>143</v>
      </c>
      <c r="B46" s="46">
        <v>4060506000</v>
      </c>
      <c r="C46" s="39" t="s">
        <v>1</v>
      </c>
      <c r="D46" s="39">
        <v>0</v>
      </c>
      <c r="E46" s="41"/>
      <c r="F46" s="51">
        <v>43086784225</v>
      </c>
      <c r="G46" s="47"/>
      <c r="H46" s="48">
        <v>121322736313</v>
      </c>
      <c r="I46" s="27">
        <f>D46-F46</f>
        <v>-43086784225</v>
      </c>
      <c r="J46" s="28">
        <f>(D46-F46)/F46</f>
        <v>-1</v>
      </c>
      <c r="K46" s="29"/>
      <c r="L46" s="29"/>
      <c r="M46" s="30"/>
      <c r="N46" s="29"/>
      <c r="O46" s="85" t="s">
        <v>144</v>
      </c>
      <c r="P46" s="44" t="s">
        <v>145</v>
      </c>
      <c r="Q46" s="29"/>
      <c r="R46" s="50" t="s">
        <v>143</v>
      </c>
      <c r="S46" s="46" t="s">
        <v>145</v>
      </c>
      <c r="T46" s="46" t="s">
        <v>145</v>
      </c>
      <c r="U46" s="41"/>
      <c r="V46" s="41">
        <v>120451435484</v>
      </c>
      <c r="W46" s="41"/>
      <c r="X46" s="53">
        <v>144947354555</v>
      </c>
      <c r="Y46" s="29"/>
      <c r="Z46" s="37" t="e">
        <f t="shared" si="3"/>
        <v>#VALUE!</v>
      </c>
      <c r="AA46" s="37">
        <f t="shared" si="3"/>
        <v>-120451435484</v>
      </c>
      <c r="AB46" s="29"/>
      <c r="AC46" s="29"/>
      <c r="AD46" s="29"/>
      <c r="AE46" s="29"/>
    </row>
    <row r="47" spans="1:42" ht="15.75" customHeight="1">
      <c r="A47" s="50" t="s">
        <v>134</v>
      </c>
      <c r="B47" s="46">
        <v>4060506040</v>
      </c>
      <c r="C47" s="39">
        <v>0</v>
      </c>
      <c r="D47" s="39"/>
      <c r="E47" s="39">
        <v>0</v>
      </c>
      <c r="F47" s="53"/>
      <c r="G47" s="47">
        <v>93770448075</v>
      </c>
      <c r="H47" s="48"/>
      <c r="I47" s="27">
        <f>C47-E47</f>
        <v>0</v>
      </c>
      <c r="J47" s="28" t="e">
        <f>(C47-E47)/E47</f>
        <v>#DIV/0!</v>
      </c>
      <c r="K47" s="29"/>
      <c r="L47" s="29"/>
      <c r="M47" s="30"/>
      <c r="N47" s="29"/>
      <c r="O47" s="52" t="s">
        <v>135</v>
      </c>
      <c r="P47" s="44" t="s">
        <v>146</v>
      </c>
      <c r="Q47" s="29"/>
      <c r="R47" s="50" t="s">
        <v>134</v>
      </c>
      <c r="S47" s="46" t="s">
        <v>146</v>
      </c>
      <c r="T47" s="46" t="s">
        <v>146</v>
      </c>
      <c r="U47" s="41">
        <v>91379333195</v>
      </c>
      <c r="V47" s="41"/>
      <c r="W47" s="41">
        <v>80960002975</v>
      </c>
      <c r="X47" s="53"/>
      <c r="Y47" s="29"/>
      <c r="Z47" s="37">
        <f t="shared" si="3"/>
        <v>-91379333195</v>
      </c>
      <c r="AA47" s="37">
        <f t="shared" si="3"/>
        <v>0</v>
      </c>
      <c r="AB47" s="29"/>
      <c r="AC47" s="29"/>
      <c r="AD47" s="29"/>
      <c r="AE47" s="29"/>
    </row>
    <row r="48" spans="1:42" ht="15.75" customHeight="1">
      <c r="A48" s="50" t="s">
        <v>137</v>
      </c>
      <c r="B48" s="46">
        <v>4060506080</v>
      </c>
      <c r="C48" s="39">
        <v>0</v>
      </c>
      <c r="D48" s="39"/>
      <c r="E48" s="39">
        <v>0</v>
      </c>
      <c r="F48" s="53"/>
      <c r="G48" s="47">
        <v>27552288238</v>
      </c>
      <c r="H48" s="48"/>
      <c r="I48" s="27">
        <f>C48-E48</f>
        <v>0</v>
      </c>
      <c r="J48" s="28" t="e">
        <f>(C48-E48)/E48</f>
        <v>#DIV/0!</v>
      </c>
      <c r="K48" s="29"/>
      <c r="L48" s="29"/>
      <c r="M48" s="30"/>
      <c r="N48" s="29"/>
      <c r="O48" s="52" t="s">
        <v>138</v>
      </c>
      <c r="P48" s="44" t="s">
        <v>147</v>
      </c>
      <c r="Q48" s="29"/>
      <c r="R48" s="50" t="s">
        <v>137</v>
      </c>
      <c r="S48" s="46" t="s">
        <v>147</v>
      </c>
      <c r="T48" s="46" t="s">
        <v>147</v>
      </c>
      <c r="U48" s="41">
        <v>29559307484</v>
      </c>
      <c r="V48" s="41"/>
      <c r="W48" s="41">
        <v>29360093644</v>
      </c>
      <c r="X48" s="53"/>
      <c r="Y48" s="29"/>
      <c r="Z48" s="37">
        <f t="shared" si="3"/>
        <v>-29559307484</v>
      </c>
      <c r="AA48" s="37">
        <f t="shared" si="3"/>
        <v>0</v>
      </c>
      <c r="AB48" s="29"/>
      <c r="AC48" s="29"/>
      <c r="AD48" s="29"/>
      <c r="AE48" s="29"/>
    </row>
    <row r="49" spans="1:43" ht="15.75" customHeight="1">
      <c r="A49" s="50" t="s">
        <v>140</v>
      </c>
      <c r="B49" s="46">
        <v>4060506120</v>
      </c>
      <c r="C49" s="39">
        <v>0</v>
      </c>
      <c r="D49" s="39"/>
      <c r="E49" s="39">
        <v>43086784225</v>
      </c>
      <c r="F49" s="53"/>
      <c r="G49" s="55">
        <v>0</v>
      </c>
      <c r="H49" s="58"/>
      <c r="I49" s="27">
        <f>C49-E49</f>
        <v>-43086784225</v>
      </c>
      <c r="J49" s="28">
        <f>(C49-E49)/E49</f>
        <v>-1</v>
      </c>
      <c r="K49" s="29"/>
      <c r="L49" s="29"/>
      <c r="M49" s="30"/>
      <c r="N49" s="29"/>
      <c r="O49" s="52" t="s">
        <v>141</v>
      </c>
      <c r="P49" s="44" t="s">
        <v>148</v>
      </c>
      <c r="Q49" s="29"/>
      <c r="R49" s="50" t="s">
        <v>140</v>
      </c>
      <c r="S49" s="46" t="s">
        <v>148</v>
      </c>
      <c r="T49" s="46" t="s">
        <v>148</v>
      </c>
      <c r="U49" s="41">
        <v>-487205195</v>
      </c>
      <c r="V49" s="41"/>
      <c r="W49" s="41">
        <v>34627257936</v>
      </c>
      <c r="X49" s="53"/>
      <c r="Y49" s="29"/>
      <c r="Z49" s="37">
        <f t="shared" si="3"/>
        <v>487205195</v>
      </c>
      <c r="AA49" s="37">
        <f t="shared" si="3"/>
        <v>0</v>
      </c>
      <c r="AB49" s="29"/>
      <c r="AC49" s="29"/>
      <c r="AD49" s="29"/>
      <c r="AE49" s="29"/>
    </row>
    <row r="50" spans="1:43" ht="15.75" customHeight="1">
      <c r="A50" s="50" t="s">
        <v>149</v>
      </c>
      <c r="B50" s="46">
        <v>4060509000</v>
      </c>
      <c r="C50" s="39" t="s">
        <v>1</v>
      </c>
      <c r="D50" s="39">
        <v>0</v>
      </c>
      <c r="E50" s="41"/>
      <c r="F50" s="51">
        <v>0</v>
      </c>
      <c r="G50" s="55"/>
      <c r="H50" s="58">
        <v>0</v>
      </c>
      <c r="I50" s="27">
        <f>D50-F50</f>
        <v>0</v>
      </c>
      <c r="J50" s="28" t="e">
        <f>(D50-F50)/F50</f>
        <v>#DIV/0!</v>
      </c>
      <c r="K50" s="29"/>
      <c r="L50" s="29"/>
      <c r="M50" s="30"/>
      <c r="N50" s="29"/>
      <c r="O50" s="85" t="s">
        <v>150</v>
      </c>
      <c r="P50" s="44">
        <v>4060509000</v>
      </c>
      <c r="Q50" s="29"/>
      <c r="R50" s="50" t="s">
        <v>149</v>
      </c>
      <c r="S50" s="46">
        <v>4060509000</v>
      </c>
      <c r="T50" s="46" t="s">
        <v>151</v>
      </c>
      <c r="U50" s="41"/>
      <c r="V50" s="41">
        <v>0</v>
      </c>
      <c r="W50" s="41"/>
      <c r="X50" s="53">
        <v>0</v>
      </c>
      <c r="Y50" s="29"/>
      <c r="Z50" s="37" t="e">
        <f t="shared" si="3"/>
        <v>#VALUE!</v>
      </c>
      <c r="AA50" s="37">
        <f t="shared" si="3"/>
        <v>0</v>
      </c>
      <c r="AB50" s="29"/>
      <c r="AC50" s="29"/>
      <c r="AD50" s="29"/>
      <c r="AE50" s="29"/>
    </row>
    <row r="51" spans="1:43" ht="15.75" customHeight="1">
      <c r="A51" s="50" t="s">
        <v>134</v>
      </c>
      <c r="B51" s="46">
        <v>4060509040</v>
      </c>
      <c r="C51" s="39">
        <v>0</v>
      </c>
      <c r="D51" s="39"/>
      <c r="E51" s="39">
        <v>0</v>
      </c>
      <c r="F51" s="53"/>
      <c r="G51" s="55">
        <v>0</v>
      </c>
      <c r="H51" s="58"/>
      <c r="I51" s="27">
        <f>C51-E51</f>
        <v>0</v>
      </c>
      <c r="J51" s="28" t="e">
        <f>(D51-F51)/F51</f>
        <v>#DIV/0!</v>
      </c>
      <c r="K51" s="29"/>
      <c r="L51" s="29"/>
      <c r="M51" s="30"/>
      <c r="N51" s="29"/>
      <c r="O51" s="52" t="s">
        <v>135</v>
      </c>
      <c r="P51" s="44">
        <v>4060509040</v>
      </c>
      <c r="Q51" s="29"/>
      <c r="R51" s="50" t="s">
        <v>134</v>
      </c>
      <c r="S51" s="46">
        <v>4060509040</v>
      </c>
      <c r="T51" s="46" t="s">
        <v>152</v>
      </c>
      <c r="U51" s="41">
        <v>0</v>
      </c>
      <c r="V51" s="41"/>
      <c r="W51" s="41">
        <v>0</v>
      </c>
      <c r="X51" s="53"/>
      <c r="Y51" s="29"/>
      <c r="Z51" s="37">
        <f t="shared" si="3"/>
        <v>0</v>
      </c>
      <c r="AA51" s="37">
        <f t="shared" si="3"/>
        <v>0</v>
      </c>
      <c r="AB51" s="29"/>
      <c r="AC51" s="29"/>
      <c r="AD51" s="29"/>
      <c r="AE51" s="29"/>
    </row>
    <row r="52" spans="1:43" ht="15.75" customHeight="1">
      <c r="A52" s="50" t="s">
        <v>137</v>
      </c>
      <c r="B52" s="46">
        <v>4060509080</v>
      </c>
      <c r="C52" s="39">
        <v>0</v>
      </c>
      <c r="D52" s="39"/>
      <c r="E52" s="39">
        <v>0</v>
      </c>
      <c r="F52" s="53"/>
      <c r="G52" s="55">
        <v>0</v>
      </c>
      <c r="H52" s="58"/>
      <c r="I52" s="27">
        <f>C52-E52</f>
        <v>0</v>
      </c>
      <c r="J52" s="28" t="e">
        <f>(D52-F52)/F52</f>
        <v>#DIV/0!</v>
      </c>
      <c r="K52" s="29"/>
      <c r="L52" s="29"/>
      <c r="M52" s="30"/>
      <c r="N52" s="29"/>
      <c r="O52" s="52" t="s">
        <v>138</v>
      </c>
      <c r="P52" s="44">
        <v>4060509080</v>
      </c>
      <c r="Q52" s="29"/>
      <c r="R52" s="86" t="s">
        <v>137</v>
      </c>
      <c r="S52" s="35">
        <v>4060509080</v>
      </c>
      <c r="T52" s="35" t="s">
        <v>153</v>
      </c>
      <c r="U52" s="36">
        <v>0</v>
      </c>
      <c r="V52" s="36"/>
      <c r="W52" s="36">
        <v>0</v>
      </c>
      <c r="X52" s="87"/>
      <c r="Y52" s="29"/>
      <c r="Z52" s="37">
        <f t="shared" si="3"/>
        <v>0</v>
      </c>
      <c r="AA52" s="37">
        <f t="shared" si="3"/>
        <v>0</v>
      </c>
      <c r="AB52" s="29"/>
      <c r="AC52" s="29"/>
      <c r="AD52" s="29"/>
      <c r="AE52" s="29"/>
    </row>
    <row r="53" spans="1:43" ht="15.75" customHeight="1" thickBot="1">
      <c r="A53" s="50" t="s">
        <v>140</v>
      </c>
      <c r="B53" s="46">
        <v>4060509120</v>
      </c>
      <c r="C53" s="39">
        <v>0</v>
      </c>
      <c r="D53" s="39"/>
      <c r="E53" s="39">
        <v>0</v>
      </c>
      <c r="F53" s="53"/>
      <c r="G53" s="55">
        <v>0</v>
      </c>
      <c r="H53" s="58"/>
      <c r="I53" s="27">
        <f>C53-E53</f>
        <v>0</v>
      </c>
      <c r="J53" s="28" t="e">
        <f>(D53-F53)/F53</f>
        <v>#DIV/0!</v>
      </c>
      <c r="K53" s="29"/>
      <c r="L53" s="29"/>
      <c r="M53" s="30"/>
      <c r="N53" s="29"/>
      <c r="O53" s="88" t="s">
        <v>141</v>
      </c>
      <c r="P53" s="89">
        <v>4060509120</v>
      </c>
      <c r="Q53" s="29"/>
      <c r="R53" s="50" t="s">
        <v>140</v>
      </c>
      <c r="S53" s="46">
        <v>4060509120</v>
      </c>
      <c r="T53" s="46" t="s">
        <v>154</v>
      </c>
      <c r="U53" s="41">
        <v>0</v>
      </c>
      <c r="V53" s="41"/>
      <c r="W53" s="41">
        <v>0</v>
      </c>
      <c r="X53" s="53"/>
      <c r="Y53" s="29"/>
      <c r="Z53" s="37">
        <f t="shared" si="3"/>
        <v>0</v>
      </c>
      <c r="AA53" s="37">
        <f t="shared" si="3"/>
        <v>0</v>
      </c>
      <c r="AB53" s="29"/>
      <c r="AC53" s="29"/>
      <c r="AD53" s="29"/>
      <c r="AE53" s="29"/>
    </row>
    <row r="54" spans="1:43" ht="15.75" customHeight="1">
      <c r="A54" s="50" t="s">
        <v>155</v>
      </c>
      <c r="B54" s="46">
        <v>4060512000</v>
      </c>
      <c r="C54" s="39" t="s">
        <v>1</v>
      </c>
      <c r="D54" s="39">
        <v>151804802584</v>
      </c>
      <c r="E54" s="41"/>
      <c r="F54" s="51">
        <v>153685678260</v>
      </c>
      <c r="G54" s="47"/>
      <c r="H54" s="48">
        <v>140309899421</v>
      </c>
      <c r="I54" s="27">
        <f>D54-F54</f>
        <v>-1880875676</v>
      </c>
      <c r="J54" s="28">
        <f>(D54-F54)/F54</f>
        <v>-1.2238457722898558E-2</v>
      </c>
      <c r="K54" s="29"/>
      <c r="L54" s="29"/>
      <c r="M54" s="30"/>
      <c r="N54" s="29"/>
      <c r="O54" s="85" t="s">
        <v>156</v>
      </c>
      <c r="P54" s="44" t="s">
        <v>157</v>
      </c>
      <c r="Q54" s="29"/>
      <c r="R54" s="50" t="s">
        <v>155</v>
      </c>
      <c r="S54" s="46" t="s">
        <v>157</v>
      </c>
      <c r="T54" s="46" t="s">
        <v>157</v>
      </c>
      <c r="U54" s="41"/>
      <c r="V54" s="41">
        <v>137215319812</v>
      </c>
      <c r="W54" s="41"/>
      <c r="X54" s="53">
        <v>135156333912</v>
      </c>
      <c r="Y54" s="29"/>
      <c r="Z54" s="37" t="e">
        <f t="shared" si="3"/>
        <v>#VALUE!</v>
      </c>
      <c r="AA54" s="37">
        <f t="shared" si="3"/>
        <v>14589482772</v>
      </c>
      <c r="AB54" s="29"/>
      <c r="AC54" s="29"/>
      <c r="AD54" s="29"/>
      <c r="AE54" s="29"/>
      <c r="AF54" s="177"/>
    </row>
    <row r="55" spans="1:43" ht="15.75" customHeight="1">
      <c r="A55" s="50" t="s">
        <v>134</v>
      </c>
      <c r="B55" s="46">
        <v>4060512040</v>
      </c>
      <c r="C55" s="39">
        <v>0</v>
      </c>
      <c r="D55" s="39"/>
      <c r="E55" s="39">
        <v>0</v>
      </c>
      <c r="F55" s="53"/>
      <c r="G55" s="47">
        <v>25816288263</v>
      </c>
      <c r="H55" s="48"/>
      <c r="I55" s="27">
        <f>C55-E55</f>
        <v>0</v>
      </c>
      <c r="J55" s="28" t="e">
        <f>(C55-E55)/E55</f>
        <v>#DIV/0!</v>
      </c>
      <c r="K55" s="29"/>
      <c r="L55" s="29"/>
      <c r="M55" s="30"/>
      <c r="N55" s="29"/>
      <c r="O55" s="52" t="s">
        <v>135</v>
      </c>
      <c r="P55" s="44" t="s">
        <v>158</v>
      </c>
      <c r="Q55" s="29"/>
      <c r="R55" s="50" t="s">
        <v>134</v>
      </c>
      <c r="S55" s="46" t="s">
        <v>158</v>
      </c>
      <c r="T55" s="46" t="s">
        <v>158</v>
      </c>
      <c r="U55" s="41">
        <v>22843100731</v>
      </c>
      <c r="V55" s="41"/>
      <c r="W55" s="41">
        <v>20009969295</v>
      </c>
      <c r="X55" s="53"/>
      <c r="Y55" s="29"/>
      <c r="Z55" s="37">
        <f t="shared" si="3"/>
        <v>-22843100731</v>
      </c>
      <c r="AA55" s="37">
        <f t="shared" si="3"/>
        <v>0</v>
      </c>
      <c r="AB55" s="29"/>
      <c r="AC55" s="29"/>
      <c r="AD55" s="29"/>
      <c r="AE55" s="29"/>
    </row>
    <row r="56" spans="1:43" ht="15.75" customHeight="1">
      <c r="A56" s="50" t="s">
        <v>137</v>
      </c>
      <c r="B56" s="46">
        <v>4060512080</v>
      </c>
      <c r="C56" s="39">
        <v>0</v>
      </c>
      <c r="D56" s="39"/>
      <c r="E56" s="39">
        <v>0</v>
      </c>
      <c r="F56" s="53"/>
      <c r="G56" s="47">
        <v>2979873753</v>
      </c>
      <c r="H56" s="48"/>
      <c r="I56" s="27">
        <f>C56-E56</f>
        <v>0</v>
      </c>
      <c r="J56" s="28" t="e">
        <f>(C56-E56)/E56</f>
        <v>#DIV/0!</v>
      </c>
      <c r="K56" s="29"/>
      <c r="L56" s="29"/>
      <c r="M56" s="30"/>
      <c r="N56" s="29"/>
      <c r="O56" s="52" t="s">
        <v>138</v>
      </c>
      <c r="P56" s="44" t="s">
        <v>159</v>
      </c>
      <c r="Q56" s="29"/>
      <c r="R56" s="50" t="s">
        <v>137</v>
      </c>
      <c r="S56" s="46" t="s">
        <v>159</v>
      </c>
      <c r="T56" s="46" t="s">
        <v>159</v>
      </c>
      <c r="U56" s="41">
        <v>2858481676</v>
      </c>
      <c r="V56" s="41"/>
      <c r="W56" s="41">
        <v>3145422017</v>
      </c>
      <c r="X56" s="53"/>
      <c r="Y56" s="29"/>
      <c r="Z56" s="37">
        <f t="shared" si="3"/>
        <v>-2858481676</v>
      </c>
      <c r="AA56" s="37">
        <f t="shared" si="3"/>
        <v>0</v>
      </c>
      <c r="AB56" s="29"/>
      <c r="AC56" s="29"/>
      <c r="AD56" s="29"/>
      <c r="AE56" s="29"/>
    </row>
    <row r="57" spans="1:43" ht="15.75" customHeight="1">
      <c r="A57" s="50" t="s">
        <v>140</v>
      </c>
      <c r="B57" s="46">
        <v>4060512120</v>
      </c>
      <c r="C57" s="39">
        <v>151804802584</v>
      </c>
      <c r="D57" s="39"/>
      <c r="E57" s="39">
        <v>153685678260</v>
      </c>
      <c r="F57" s="53"/>
      <c r="G57" s="47">
        <v>111513737405</v>
      </c>
      <c r="H57" s="48"/>
      <c r="I57" s="27">
        <f>C57-E57</f>
        <v>-1880875676</v>
      </c>
      <c r="J57" s="28">
        <f>(C57-E57)/E57</f>
        <v>-1.2238457722898558E-2</v>
      </c>
      <c r="K57" s="29"/>
      <c r="L57" s="29"/>
      <c r="M57" s="30"/>
      <c r="N57" s="29"/>
      <c r="O57" s="52" t="s">
        <v>141</v>
      </c>
      <c r="P57" s="44" t="s">
        <v>160</v>
      </c>
      <c r="Q57" s="29"/>
      <c r="R57" s="50" t="s">
        <v>140</v>
      </c>
      <c r="S57" s="46" t="s">
        <v>160</v>
      </c>
      <c r="T57" s="46" t="s">
        <v>160</v>
      </c>
      <c r="U57" s="41">
        <v>111513737405</v>
      </c>
      <c r="V57" s="41"/>
      <c r="W57" s="41">
        <v>112000942600</v>
      </c>
      <c r="X57" s="53"/>
      <c r="Y57" s="29"/>
      <c r="Z57" s="37">
        <f t="shared" si="3"/>
        <v>40291065179</v>
      </c>
      <c r="AA57" s="37">
        <f t="shared" si="3"/>
        <v>0</v>
      </c>
      <c r="AB57" s="29"/>
      <c r="AC57" s="29"/>
      <c r="AD57" s="29"/>
      <c r="AE57" s="29"/>
    </row>
    <row r="58" spans="1:43" ht="15.75" customHeight="1">
      <c r="A58" s="50" t="s">
        <v>161</v>
      </c>
      <c r="B58" s="46">
        <v>4060515000</v>
      </c>
      <c r="C58" s="39" t="s">
        <v>1</v>
      </c>
      <c r="D58" s="39">
        <v>0</v>
      </c>
      <c r="E58" s="41"/>
      <c r="F58" s="51">
        <v>0</v>
      </c>
      <c r="G58" s="55"/>
      <c r="H58" s="58">
        <v>0</v>
      </c>
      <c r="I58" s="27">
        <f>D58-F65</f>
        <v>0</v>
      </c>
      <c r="J58" s="28" t="e">
        <f>(D58-F65)/F65</f>
        <v>#DIV/0!</v>
      </c>
      <c r="K58" s="29"/>
      <c r="L58" s="29"/>
      <c r="M58" s="30"/>
      <c r="N58" s="29"/>
      <c r="O58" s="85" t="s">
        <v>162</v>
      </c>
      <c r="P58" s="44" t="s">
        <v>163</v>
      </c>
      <c r="Q58" s="29"/>
      <c r="R58" s="50" t="s">
        <v>161</v>
      </c>
      <c r="S58" s="46" t="s">
        <v>163</v>
      </c>
      <c r="T58" s="46" t="s">
        <v>163</v>
      </c>
      <c r="U58" s="41"/>
      <c r="V58" s="41">
        <v>0</v>
      </c>
      <c r="W58" s="41"/>
      <c r="X58" s="53">
        <v>2349964899</v>
      </c>
      <c r="Y58" s="29"/>
      <c r="Z58" s="37" t="e">
        <f t="shared" si="3"/>
        <v>#VALUE!</v>
      </c>
      <c r="AA58" s="37">
        <f t="shared" si="3"/>
        <v>0</v>
      </c>
      <c r="AB58" s="29"/>
      <c r="AC58" s="29"/>
      <c r="AD58" s="29"/>
      <c r="AE58" s="29"/>
    </row>
    <row r="59" spans="1:43" ht="15.75" customHeight="1">
      <c r="A59" s="50" t="s">
        <v>134</v>
      </c>
      <c r="B59" s="46">
        <v>4060515040</v>
      </c>
      <c r="C59" s="39">
        <v>0</v>
      </c>
      <c r="D59" s="39"/>
      <c r="E59" s="39">
        <v>0</v>
      </c>
      <c r="F59" s="51"/>
      <c r="G59" s="55">
        <v>0</v>
      </c>
      <c r="H59" s="48"/>
      <c r="I59" s="27">
        <f>C59-E66</f>
        <v>0</v>
      </c>
      <c r="J59" s="28" t="e">
        <f>(C59-E66)/E66</f>
        <v>#DIV/0!</v>
      </c>
      <c r="K59" s="29"/>
      <c r="L59" s="29"/>
      <c r="M59" s="30"/>
      <c r="N59" s="29"/>
      <c r="O59" s="52" t="s">
        <v>135</v>
      </c>
      <c r="P59" s="44" t="s">
        <v>164</v>
      </c>
      <c r="Q59" s="29"/>
      <c r="R59" s="50" t="s">
        <v>134</v>
      </c>
      <c r="S59" s="46" t="s">
        <v>164</v>
      </c>
      <c r="T59" s="46" t="s">
        <v>164</v>
      </c>
      <c r="U59" s="41">
        <v>0</v>
      </c>
      <c r="V59" s="41"/>
      <c r="W59" s="41">
        <v>0</v>
      </c>
      <c r="X59" s="53"/>
      <c r="Y59" s="29"/>
      <c r="Z59" s="37">
        <f t="shared" si="3"/>
        <v>0</v>
      </c>
      <c r="AA59" s="37">
        <f t="shared" si="3"/>
        <v>0</v>
      </c>
      <c r="AB59" s="29"/>
      <c r="AC59" s="29"/>
      <c r="AD59" s="29"/>
      <c r="AE59" s="29"/>
    </row>
    <row r="60" spans="1:43" ht="15.75" customHeight="1">
      <c r="A60" s="50" t="s">
        <v>137</v>
      </c>
      <c r="B60" s="46">
        <v>4060515080</v>
      </c>
      <c r="C60" s="39">
        <v>0</v>
      </c>
      <c r="D60" s="39"/>
      <c r="E60" s="39">
        <v>0</v>
      </c>
      <c r="F60" s="51"/>
      <c r="G60" s="55">
        <v>0</v>
      </c>
      <c r="H60" s="48"/>
      <c r="I60" s="27">
        <f>C60-E67</f>
        <v>0</v>
      </c>
      <c r="J60" s="28" t="e">
        <f>(C60-E67)/E67</f>
        <v>#DIV/0!</v>
      </c>
      <c r="K60" s="29"/>
      <c r="L60" s="29"/>
      <c r="M60" s="30"/>
      <c r="N60" s="29"/>
      <c r="O60" s="52" t="s">
        <v>138</v>
      </c>
      <c r="P60" s="44" t="s">
        <v>165</v>
      </c>
      <c r="Q60" s="29"/>
      <c r="R60" s="50" t="s">
        <v>137</v>
      </c>
      <c r="S60" s="46" t="s">
        <v>165</v>
      </c>
      <c r="T60" s="46" t="s">
        <v>165</v>
      </c>
      <c r="U60" s="41">
        <v>0</v>
      </c>
      <c r="V60" s="41"/>
      <c r="W60" s="41">
        <v>2</v>
      </c>
      <c r="X60" s="53"/>
      <c r="Y60" s="29"/>
      <c r="Z60" s="37">
        <f t="shared" si="3"/>
        <v>0</v>
      </c>
      <c r="AA60" s="37">
        <f t="shared" si="3"/>
        <v>0</v>
      </c>
      <c r="AB60" s="29"/>
      <c r="AC60" s="29"/>
      <c r="AD60" s="29"/>
      <c r="AE60" s="29"/>
      <c r="AQ60" s="179"/>
    </row>
    <row r="61" spans="1:43" ht="15.75" customHeight="1">
      <c r="A61" s="50" t="s">
        <v>140</v>
      </c>
      <c r="B61" s="46">
        <v>4060515120</v>
      </c>
      <c r="C61" s="39">
        <v>0</v>
      </c>
      <c r="D61" s="39"/>
      <c r="E61" s="39">
        <v>0</v>
      </c>
      <c r="F61" s="51"/>
      <c r="G61" s="55">
        <v>0</v>
      </c>
      <c r="H61" s="48"/>
      <c r="I61" s="27">
        <f>C61-E68</f>
        <v>0</v>
      </c>
      <c r="J61" s="28" t="e">
        <f>(C61-E68)/E68</f>
        <v>#DIV/0!</v>
      </c>
      <c r="K61" s="29"/>
      <c r="L61" s="29"/>
      <c r="M61" s="30"/>
      <c r="N61" s="29"/>
      <c r="O61" s="52" t="s">
        <v>141</v>
      </c>
      <c r="P61" s="44" t="s">
        <v>166</v>
      </c>
      <c r="Q61" s="29"/>
      <c r="R61" s="50" t="s">
        <v>140</v>
      </c>
      <c r="S61" s="46" t="s">
        <v>166</v>
      </c>
      <c r="T61" s="46" t="s">
        <v>166</v>
      </c>
      <c r="U61" s="41">
        <v>0</v>
      </c>
      <c r="V61" s="41"/>
      <c r="W61" s="41">
        <v>2349964897</v>
      </c>
      <c r="X61" s="53"/>
      <c r="Y61" s="29"/>
      <c r="Z61" s="37">
        <f t="shared" si="3"/>
        <v>0</v>
      </c>
      <c r="AA61" s="37">
        <f t="shared" si="3"/>
        <v>0</v>
      </c>
      <c r="AB61" s="29"/>
      <c r="AC61" s="29"/>
      <c r="AD61" s="29"/>
      <c r="AE61" s="29"/>
    </row>
    <row r="62" spans="1:43" ht="15.75" customHeight="1">
      <c r="A62" s="50" t="s">
        <v>167</v>
      </c>
      <c r="B62" s="46">
        <v>4060518000</v>
      </c>
      <c r="C62" s="39" t="s">
        <v>1</v>
      </c>
      <c r="D62" s="39">
        <v>0</v>
      </c>
      <c r="E62" s="41"/>
      <c r="F62" s="51">
        <v>0</v>
      </c>
      <c r="G62" s="47"/>
      <c r="H62" s="48">
        <v>0</v>
      </c>
      <c r="I62" s="27">
        <f t="shared" ref="I62:I69" si="4">D62-F69</f>
        <v>0</v>
      </c>
      <c r="J62" s="28" t="e">
        <f t="shared" ref="J62:J69" si="5">(D62-F69)/F69</f>
        <v>#DIV/0!</v>
      </c>
      <c r="K62" s="29"/>
      <c r="L62" s="29"/>
      <c r="M62" s="30"/>
      <c r="N62" s="29"/>
      <c r="O62" s="85" t="s">
        <v>168</v>
      </c>
      <c r="P62" s="44" t="s">
        <v>169</v>
      </c>
      <c r="Q62" s="29"/>
      <c r="R62" s="50" t="s">
        <v>167</v>
      </c>
      <c r="S62" s="46" t="s">
        <v>169</v>
      </c>
      <c r="T62" s="46" t="s">
        <v>170</v>
      </c>
      <c r="U62" s="41"/>
      <c r="V62" s="41">
        <v>0</v>
      </c>
      <c r="W62" s="41"/>
      <c r="X62" s="53">
        <v>0</v>
      </c>
      <c r="Y62" s="29"/>
      <c r="Z62" s="37" t="e">
        <f t="shared" si="3"/>
        <v>#VALUE!</v>
      </c>
      <c r="AA62" s="37">
        <f t="shared" si="3"/>
        <v>0</v>
      </c>
      <c r="AB62" s="29"/>
      <c r="AC62" s="29"/>
      <c r="AD62" s="29"/>
      <c r="AE62" s="29"/>
    </row>
    <row r="63" spans="1:43" ht="15.75" customHeight="1">
      <c r="A63" s="50" t="s">
        <v>171</v>
      </c>
      <c r="B63" s="46">
        <v>4060518040</v>
      </c>
      <c r="C63" s="39">
        <v>0</v>
      </c>
      <c r="D63" s="39"/>
      <c r="E63" s="39">
        <v>0</v>
      </c>
      <c r="F63" s="51"/>
      <c r="G63" s="47">
        <v>0</v>
      </c>
      <c r="H63" s="48"/>
      <c r="I63" s="27">
        <f t="shared" si="4"/>
        <v>0</v>
      </c>
      <c r="J63" s="28" t="e">
        <f t="shared" si="5"/>
        <v>#DIV/0!</v>
      </c>
      <c r="K63" s="29"/>
      <c r="L63" s="29"/>
      <c r="M63" s="30"/>
      <c r="N63" s="29"/>
      <c r="O63" s="52" t="s">
        <v>172</v>
      </c>
      <c r="P63" s="44" t="s">
        <v>173</v>
      </c>
      <c r="Q63" s="29"/>
      <c r="R63" s="50" t="s">
        <v>171</v>
      </c>
      <c r="S63" s="46" t="s">
        <v>173</v>
      </c>
      <c r="T63" s="46" t="s">
        <v>174</v>
      </c>
      <c r="U63" s="41">
        <v>0</v>
      </c>
      <c r="V63" s="41"/>
      <c r="W63" s="41">
        <v>0</v>
      </c>
      <c r="X63" s="53"/>
      <c r="Y63" s="29"/>
      <c r="Z63" s="37">
        <f t="shared" si="3"/>
        <v>0</v>
      </c>
      <c r="AA63" s="37">
        <f t="shared" si="3"/>
        <v>0</v>
      </c>
      <c r="AB63" s="29"/>
      <c r="AC63" s="29"/>
      <c r="AD63" s="29"/>
      <c r="AE63" s="29"/>
    </row>
    <row r="64" spans="1:43" ht="15.75" customHeight="1" thickBot="1">
      <c r="A64" s="50" t="s">
        <v>175</v>
      </c>
      <c r="B64" s="90">
        <v>4060518080</v>
      </c>
      <c r="C64" s="39">
        <v>0</v>
      </c>
      <c r="D64" s="39"/>
      <c r="E64" s="39">
        <v>0</v>
      </c>
      <c r="F64" s="91"/>
      <c r="G64" s="68">
        <v>0</v>
      </c>
      <c r="H64" s="92"/>
      <c r="I64" s="93">
        <f t="shared" si="4"/>
        <v>0</v>
      </c>
      <c r="J64" s="94" t="e">
        <f t="shared" si="5"/>
        <v>#DIV/0!</v>
      </c>
      <c r="K64" s="95"/>
      <c r="L64" s="95"/>
      <c r="M64" s="96"/>
      <c r="N64" s="95"/>
      <c r="O64" s="88" t="s">
        <v>176</v>
      </c>
      <c r="P64" s="89" t="s">
        <v>177</v>
      </c>
      <c r="Q64" s="95"/>
      <c r="R64" s="97" t="s">
        <v>175</v>
      </c>
      <c r="S64" s="98" t="s">
        <v>177</v>
      </c>
      <c r="T64" s="98" t="s">
        <v>178</v>
      </c>
      <c r="U64" s="99">
        <v>0</v>
      </c>
      <c r="V64" s="99"/>
      <c r="W64" s="99">
        <v>0</v>
      </c>
      <c r="X64" s="100"/>
      <c r="Y64" s="95"/>
      <c r="Z64" s="101">
        <f t="shared" si="3"/>
        <v>0</v>
      </c>
      <c r="AA64" s="101">
        <f t="shared" si="3"/>
        <v>0</v>
      </c>
      <c r="AB64" s="95"/>
      <c r="AC64" s="95"/>
      <c r="AD64" s="95"/>
      <c r="AE64" s="95"/>
      <c r="AF64" s="177"/>
    </row>
    <row r="65" spans="1:43" ht="15.75" customHeight="1">
      <c r="A65" s="50" t="s">
        <v>179</v>
      </c>
      <c r="B65" s="46">
        <v>4060518120</v>
      </c>
      <c r="C65" s="39">
        <v>0</v>
      </c>
      <c r="D65" s="39"/>
      <c r="E65" s="39">
        <v>0</v>
      </c>
      <c r="F65" s="91"/>
      <c r="G65" s="47">
        <v>0</v>
      </c>
      <c r="H65" s="48"/>
      <c r="I65" s="27">
        <f t="shared" si="4"/>
        <v>0</v>
      </c>
      <c r="J65" s="28" t="e">
        <f t="shared" si="5"/>
        <v>#DIV/0!</v>
      </c>
      <c r="K65" s="29"/>
      <c r="L65" s="29"/>
      <c r="M65" s="30"/>
      <c r="N65" s="29"/>
      <c r="O65" s="52" t="s">
        <v>180</v>
      </c>
      <c r="P65" s="44" t="s">
        <v>181</v>
      </c>
      <c r="Q65" s="29"/>
      <c r="R65" s="50" t="s">
        <v>179</v>
      </c>
      <c r="S65" s="46" t="s">
        <v>181</v>
      </c>
      <c r="T65" s="46" t="s">
        <v>182</v>
      </c>
      <c r="U65" s="41">
        <v>0</v>
      </c>
      <c r="V65" s="41"/>
      <c r="W65" s="41">
        <v>0</v>
      </c>
      <c r="X65" s="53"/>
      <c r="Y65" s="29"/>
      <c r="Z65" s="37">
        <f t="shared" si="3"/>
        <v>0</v>
      </c>
      <c r="AA65" s="37">
        <f t="shared" si="3"/>
        <v>0</v>
      </c>
      <c r="AB65" s="29"/>
      <c r="AC65" s="29"/>
      <c r="AD65" s="29"/>
      <c r="AE65" s="29"/>
      <c r="AF65" s="177"/>
    </row>
    <row r="66" spans="1:43" ht="15.75" customHeight="1">
      <c r="A66" s="50" t="s">
        <v>183</v>
      </c>
      <c r="B66" s="46">
        <v>4060518160</v>
      </c>
      <c r="C66" s="39">
        <v>0</v>
      </c>
      <c r="D66" s="39"/>
      <c r="E66" s="39">
        <v>0</v>
      </c>
      <c r="F66" s="91"/>
      <c r="G66" s="47">
        <v>0</v>
      </c>
      <c r="H66" s="48"/>
      <c r="I66" s="27">
        <f t="shared" si="4"/>
        <v>0</v>
      </c>
      <c r="J66" s="28" t="e">
        <f t="shared" si="5"/>
        <v>#DIV/0!</v>
      </c>
      <c r="K66" s="29"/>
      <c r="L66" s="29"/>
      <c r="M66" s="30"/>
      <c r="N66" s="29"/>
      <c r="O66" s="52" t="s">
        <v>184</v>
      </c>
      <c r="P66" s="44" t="s">
        <v>185</v>
      </c>
      <c r="Q66" s="29"/>
      <c r="R66" s="50" t="s">
        <v>183</v>
      </c>
      <c r="S66" s="46" t="s">
        <v>185</v>
      </c>
      <c r="T66" s="46" t="s">
        <v>186</v>
      </c>
      <c r="U66" s="41">
        <v>0</v>
      </c>
      <c r="V66" s="41"/>
      <c r="W66" s="41">
        <v>0</v>
      </c>
      <c r="X66" s="53"/>
      <c r="Y66" s="29"/>
      <c r="Z66" s="37">
        <f t="shared" si="3"/>
        <v>0</v>
      </c>
      <c r="AA66" s="37">
        <f t="shared" si="3"/>
        <v>0</v>
      </c>
      <c r="AB66" s="29"/>
      <c r="AC66" s="29"/>
      <c r="AD66" s="29"/>
      <c r="AE66" s="29"/>
      <c r="AF66" s="177"/>
    </row>
    <row r="67" spans="1:43" ht="15.75" customHeight="1">
      <c r="A67" s="50" t="s">
        <v>187</v>
      </c>
      <c r="B67" s="46">
        <v>4060521000</v>
      </c>
      <c r="C67" s="39" t="s">
        <v>1</v>
      </c>
      <c r="D67" s="39">
        <v>0</v>
      </c>
      <c r="E67" s="41"/>
      <c r="F67" s="51">
        <v>0</v>
      </c>
      <c r="G67" s="47"/>
      <c r="H67" s="48">
        <v>0</v>
      </c>
      <c r="I67" s="27">
        <f t="shared" si="4"/>
        <v>0</v>
      </c>
      <c r="J67" s="28" t="e">
        <f t="shared" si="5"/>
        <v>#DIV/0!</v>
      </c>
      <c r="K67" s="29"/>
      <c r="L67" s="29"/>
      <c r="M67" s="30"/>
      <c r="N67" s="29"/>
      <c r="O67" s="85" t="s">
        <v>188</v>
      </c>
      <c r="P67" s="44" t="s">
        <v>189</v>
      </c>
      <c r="Q67" s="29"/>
      <c r="R67" s="50" t="s">
        <v>187</v>
      </c>
      <c r="S67" s="46" t="s">
        <v>189</v>
      </c>
      <c r="T67" s="46" t="s">
        <v>169</v>
      </c>
      <c r="U67" s="41"/>
      <c r="V67" s="41">
        <v>0</v>
      </c>
      <c r="W67" s="41"/>
      <c r="X67" s="53">
        <v>0</v>
      </c>
      <c r="Y67" s="29"/>
      <c r="Z67" s="37" t="e">
        <f t="shared" si="3"/>
        <v>#VALUE!</v>
      </c>
      <c r="AA67" s="37">
        <f t="shared" si="3"/>
        <v>0</v>
      </c>
      <c r="AB67" s="29"/>
      <c r="AC67" s="29"/>
      <c r="AD67" s="29"/>
      <c r="AE67" s="29"/>
    </row>
    <row r="68" spans="1:43" ht="15.75" customHeight="1">
      <c r="A68" s="50" t="s">
        <v>171</v>
      </c>
      <c r="B68" s="46">
        <v>4060521040</v>
      </c>
      <c r="C68" s="39">
        <v>0</v>
      </c>
      <c r="D68" s="39"/>
      <c r="E68" s="39">
        <v>0</v>
      </c>
      <c r="F68" s="91"/>
      <c r="G68" s="47">
        <v>0</v>
      </c>
      <c r="H68" s="48"/>
      <c r="I68" s="27">
        <f t="shared" si="4"/>
        <v>0</v>
      </c>
      <c r="J68" s="28" t="e">
        <f t="shared" si="5"/>
        <v>#DIV/0!</v>
      </c>
      <c r="K68" s="29"/>
      <c r="L68" s="29"/>
      <c r="M68" s="30"/>
      <c r="N68" s="29"/>
      <c r="O68" s="52" t="s">
        <v>190</v>
      </c>
      <c r="P68" s="44" t="s">
        <v>191</v>
      </c>
      <c r="Q68" s="29"/>
      <c r="R68" s="50" t="s">
        <v>171</v>
      </c>
      <c r="S68" s="46" t="s">
        <v>191</v>
      </c>
      <c r="T68" s="46" t="s">
        <v>173</v>
      </c>
      <c r="U68" s="41">
        <v>0</v>
      </c>
      <c r="V68" s="41"/>
      <c r="W68" s="41">
        <v>0</v>
      </c>
      <c r="X68" s="53"/>
      <c r="Y68" s="29"/>
      <c r="Z68" s="37">
        <f t="shared" si="3"/>
        <v>0</v>
      </c>
      <c r="AA68" s="37">
        <f t="shared" si="3"/>
        <v>0</v>
      </c>
      <c r="AB68" s="29"/>
      <c r="AC68" s="29"/>
      <c r="AD68" s="29"/>
      <c r="AE68" s="29"/>
    </row>
    <row r="69" spans="1:43" ht="15.75" customHeight="1">
      <c r="A69" s="50" t="s">
        <v>175</v>
      </c>
      <c r="B69" s="46">
        <v>4060521080</v>
      </c>
      <c r="C69" s="39">
        <v>0</v>
      </c>
      <c r="D69" s="39"/>
      <c r="E69" s="39">
        <v>0</v>
      </c>
      <c r="F69" s="91"/>
      <c r="G69" s="47">
        <v>0</v>
      </c>
      <c r="H69" s="48"/>
      <c r="I69" s="27">
        <f t="shared" si="4"/>
        <v>0</v>
      </c>
      <c r="J69" s="28" t="e">
        <f t="shared" si="5"/>
        <v>#DIV/0!</v>
      </c>
      <c r="K69" s="29"/>
      <c r="L69" s="29"/>
      <c r="M69" s="30"/>
      <c r="N69" s="29"/>
      <c r="O69" s="52" t="s">
        <v>192</v>
      </c>
      <c r="P69" s="44" t="s">
        <v>193</v>
      </c>
      <c r="Q69" s="29"/>
      <c r="R69" s="50" t="s">
        <v>175</v>
      </c>
      <c r="S69" s="46" t="s">
        <v>193</v>
      </c>
      <c r="T69" s="46" t="s">
        <v>177</v>
      </c>
      <c r="U69" s="41">
        <v>0</v>
      </c>
      <c r="V69" s="41"/>
      <c r="W69" s="41">
        <v>0</v>
      </c>
      <c r="X69" s="53"/>
      <c r="Y69" s="29"/>
      <c r="Z69" s="37">
        <f t="shared" si="3"/>
        <v>0</v>
      </c>
      <c r="AA69" s="37">
        <f t="shared" si="3"/>
        <v>0</v>
      </c>
      <c r="AB69" s="29"/>
      <c r="AC69" s="29"/>
      <c r="AD69" s="29"/>
      <c r="AE69" s="29"/>
    </row>
    <row r="70" spans="1:43" ht="15.75" customHeight="1">
      <c r="A70" s="50" t="s">
        <v>179</v>
      </c>
      <c r="B70" s="46">
        <v>4060521120</v>
      </c>
      <c r="C70" s="39">
        <v>0</v>
      </c>
      <c r="D70" s="39"/>
      <c r="E70" s="39">
        <v>0</v>
      </c>
      <c r="F70" s="91"/>
      <c r="G70" s="47">
        <v>0</v>
      </c>
      <c r="H70" s="48"/>
      <c r="I70" s="27" t="e">
        <f>D70-#REF!</f>
        <v>#REF!</v>
      </c>
      <c r="J70" s="28" t="e">
        <f>(D70-#REF!)/#REF!</f>
        <v>#REF!</v>
      </c>
      <c r="K70" s="29"/>
      <c r="L70" s="29"/>
      <c r="M70" s="30"/>
      <c r="N70" s="29"/>
      <c r="O70" s="52" t="s">
        <v>194</v>
      </c>
      <c r="P70" s="44" t="s">
        <v>195</v>
      </c>
      <c r="Q70" s="29"/>
      <c r="R70" s="50" t="s">
        <v>179</v>
      </c>
      <c r="S70" s="46" t="s">
        <v>195</v>
      </c>
      <c r="T70" s="46" t="s">
        <v>181</v>
      </c>
      <c r="U70" s="41">
        <v>0</v>
      </c>
      <c r="V70" s="41"/>
      <c r="W70" s="41">
        <v>0</v>
      </c>
      <c r="X70" s="53"/>
      <c r="Y70" s="29"/>
      <c r="Z70" s="37">
        <f t="shared" si="3"/>
        <v>0</v>
      </c>
      <c r="AA70" s="37">
        <f t="shared" si="3"/>
        <v>0</v>
      </c>
      <c r="AB70" s="29"/>
      <c r="AC70" s="29"/>
      <c r="AD70" s="29"/>
      <c r="AE70" s="29"/>
    </row>
    <row r="71" spans="1:43" ht="15.75" customHeight="1">
      <c r="A71" s="50" t="s">
        <v>183</v>
      </c>
      <c r="B71" s="46">
        <v>4060521160</v>
      </c>
      <c r="C71" s="39">
        <v>0</v>
      </c>
      <c r="D71" s="39"/>
      <c r="E71" s="39">
        <v>0</v>
      </c>
      <c r="F71" s="91"/>
      <c r="G71" s="47">
        <v>0</v>
      </c>
      <c r="H71" s="48"/>
      <c r="I71" s="27" t="e">
        <f>D71-#REF!</f>
        <v>#REF!</v>
      </c>
      <c r="J71" s="28" t="e">
        <f>(D71-#REF!)/#REF!</f>
        <v>#REF!</v>
      </c>
      <c r="K71" s="29"/>
      <c r="L71" s="29"/>
      <c r="M71" s="30"/>
      <c r="N71" s="29"/>
      <c r="O71" s="52" t="s">
        <v>196</v>
      </c>
      <c r="P71" s="44" t="s">
        <v>197</v>
      </c>
      <c r="Q71" s="29"/>
      <c r="R71" s="50" t="s">
        <v>183</v>
      </c>
      <c r="S71" s="46" t="s">
        <v>197</v>
      </c>
      <c r="T71" s="46" t="s">
        <v>185</v>
      </c>
      <c r="U71" s="41">
        <v>0</v>
      </c>
      <c r="V71" s="41"/>
      <c r="W71" s="41">
        <v>0</v>
      </c>
      <c r="X71" s="53"/>
      <c r="Y71" s="29"/>
      <c r="Z71" s="37">
        <f t="shared" ref="Z71:AA98" si="6">C71-U71</f>
        <v>0</v>
      </c>
      <c r="AA71" s="37">
        <f t="shared" si="6"/>
        <v>0</v>
      </c>
      <c r="AB71" s="29"/>
      <c r="AC71" s="29"/>
      <c r="AD71" s="29"/>
      <c r="AE71" s="29"/>
    </row>
    <row r="72" spans="1:43" ht="15.75" customHeight="1">
      <c r="A72" s="50" t="s">
        <v>198</v>
      </c>
      <c r="B72" s="35">
        <v>4060524000</v>
      </c>
      <c r="C72" s="39" t="s">
        <v>1</v>
      </c>
      <c r="D72" s="39">
        <v>0</v>
      </c>
      <c r="E72" s="41"/>
      <c r="F72" s="51">
        <v>0</v>
      </c>
      <c r="G72" s="47"/>
      <c r="H72" s="48"/>
      <c r="I72" s="27"/>
      <c r="J72" s="28"/>
      <c r="K72" s="29"/>
      <c r="L72" s="29"/>
      <c r="M72" s="30"/>
      <c r="N72" s="29"/>
      <c r="O72" s="52"/>
      <c r="P72" s="44"/>
      <c r="Q72" s="29"/>
      <c r="R72" s="50" t="s">
        <v>198</v>
      </c>
      <c r="S72" s="46"/>
      <c r="T72" s="46" t="s">
        <v>189</v>
      </c>
      <c r="U72" s="41"/>
      <c r="V72" s="41"/>
      <c r="W72" s="41"/>
      <c r="X72" s="53"/>
      <c r="Y72" s="29"/>
      <c r="Z72" s="37" t="e">
        <f t="shared" si="6"/>
        <v>#VALUE!</v>
      </c>
      <c r="AA72" s="37">
        <f t="shared" si="6"/>
        <v>0</v>
      </c>
      <c r="AB72" s="29"/>
      <c r="AC72" s="29"/>
      <c r="AD72" s="29"/>
      <c r="AE72" s="29"/>
    </row>
    <row r="73" spans="1:43" ht="15.75" customHeight="1">
      <c r="A73" s="50" t="s">
        <v>199</v>
      </c>
      <c r="B73" s="90">
        <v>4060524040</v>
      </c>
      <c r="C73" s="39">
        <v>0</v>
      </c>
      <c r="D73" s="39"/>
      <c r="E73" s="41"/>
      <c r="F73" s="51"/>
      <c r="G73" s="47"/>
      <c r="H73" s="48"/>
      <c r="I73" s="27"/>
      <c r="J73" s="28"/>
      <c r="K73" s="29"/>
      <c r="L73" s="29"/>
      <c r="M73" s="30"/>
      <c r="N73" s="29"/>
      <c r="O73" s="52"/>
      <c r="P73" s="44"/>
      <c r="Q73" s="29"/>
      <c r="R73" s="50" t="s">
        <v>199</v>
      </c>
      <c r="S73" s="46"/>
      <c r="T73" s="46" t="s">
        <v>191</v>
      </c>
      <c r="U73" s="41"/>
      <c r="V73" s="41"/>
      <c r="W73" s="41"/>
      <c r="X73" s="53"/>
      <c r="Y73" s="29"/>
      <c r="Z73" s="37">
        <f t="shared" si="6"/>
        <v>0</v>
      </c>
      <c r="AA73" s="37">
        <f t="shared" si="6"/>
        <v>0</v>
      </c>
      <c r="AB73" s="29"/>
      <c r="AC73" s="29"/>
      <c r="AD73" s="29"/>
      <c r="AE73" s="29"/>
    </row>
    <row r="74" spans="1:43" ht="15.75" customHeight="1">
      <c r="A74" s="50" t="s">
        <v>200</v>
      </c>
      <c r="B74" s="46">
        <v>4060524080</v>
      </c>
      <c r="C74" s="39">
        <v>0</v>
      </c>
      <c r="D74" s="39"/>
      <c r="E74" s="102"/>
      <c r="F74" s="51"/>
      <c r="G74" s="47"/>
      <c r="H74" s="48"/>
      <c r="I74" s="27"/>
      <c r="J74" s="28"/>
      <c r="K74" s="29"/>
      <c r="L74" s="29"/>
      <c r="M74" s="30"/>
      <c r="N74" s="29"/>
      <c r="O74" s="52"/>
      <c r="P74" s="44"/>
      <c r="Q74" s="29"/>
      <c r="R74" s="50" t="s">
        <v>200</v>
      </c>
      <c r="S74" s="46"/>
      <c r="T74" s="46" t="s">
        <v>193</v>
      </c>
      <c r="U74" s="41"/>
      <c r="V74" s="41"/>
      <c r="W74" s="41"/>
      <c r="X74" s="53"/>
      <c r="Y74" s="29"/>
      <c r="Z74" s="37">
        <f t="shared" si="6"/>
        <v>0</v>
      </c>
      <c r="AA74" s="37">
        <f t="shared" si="6"/>
        <v>0</v>
      </c>
      <c r="AB74" s="29"/>
      <c r="AC74" s="29"/>
      <c r="AD74" s="29"/>
      <c r="AE74" s="29"/>
    </row>
    <row r="75" spans="1:43" ht="15.75" customHeight="1">
      <c r="A75" s="103" t="s">
        <v>201</v>
      </c>
      <c r="B75" s="35">
        <v>4060524120</v>
      </c>
      <c r="C75" s="39">
        <v>0</v>
      </c>
      <c r="D75" s="39"/>
      <c r="E75" s="41"/>
      <c r="F75" s="51"/>
      <c r="G75" s="47"/>
      <c r="H75" s="48"/>
      <c r="I75" s="27"/>
      <c r="J75" s="28"/>
      <c r="K75" s="29"/>
      <c r="L75" s="29"/>
      <c r="M75" s="30"/>
      <c r="N75" s="29"/>
      <c r="O75" s="52"/>
      <c r="P75" s="44"/>
      <c r="Q75" s="29"/>
      <c r="R75" s="50" t="s">
        <v>201</v>
      </c>
      <c r="S75" s="46"/>
      <c r="T75" s="46" t="s">
        <v>195</v>
      </c>
      <c r="U75" s="41"/>
      <c r="V75" s="41"/>
      <c r="W75" s="41"/>
      <c r="X75" s="53"/>
      <c r="Y75" s="29"/>
      <c r="Z75" s="37">
        <f t="shared" si="6"/>
        <v>0</v>
      </c>
      <c r="AA75" s="37">
        <f t="shared" si="6"/>
        <v>0</v>
      </c>
      <c r="AB75" s="29"/>
      <c r="AC75" s="29"/>
      <c r="AD75" s="29"/>
      <c r="AE75" s="29"/>
    </row>
    <row r="76" spans="1:43" ht="15.75" customHeight="1">
      <c r="A76" s="50" t="s">
        <v>202</v>
      </c>
      <c r="B76" s="46">
        <v>4060524160</v>
      </c>
      <c r="C76" s="39">
        <v>0</v>
      </c>
      <c r="D76" s="39"/>
      <c r="E76" s="41"/>
      <c r="F76" s="51"/>
      <c r="G76" s="47"/>
      <c r="H76" s="48"/>
      <c r="I76" s="27"/>
      <c r="J76" s="28"/>
      <c r="K76" s="29"/>
      <c r="L76" s="29"/>
      <c r="M76" s="30"/>
      <c r="N76" s="29"/>
      <c r="O76" s="52"/>
      <c r="P76" s="44"/>
      <c r="Q76" s="29"/>
      <c r="R76" s="50" t="s">
        <v>202</v>
      </c>
      <c r="S76" s="46"/>
      <c r="T76" s="46" t="s">
        <v>197</v>
      </c>
      <c r="U76" s="41"/>
      <c r="V76" s="41"/>
      <c r="W76" s="41"/>
      <c r="X76" s="53"/>
      <c r="Y76" s="29"/>
      <c r="Z76" s="37">
        <f t="shared" si="6"/>
        <v>0</v>
      </c>
      <c r="AA76" s="37">
        <f t="shared" si="6"/>
        <v>0</v>
      </c>
      <c r="AB76" s="29"/>
      <c r="AC76" s="29"/>
      <c r="AD76" s="29"/>
      <c r="AE76" s="29"/>
    </row>
    <row r="77" spans="1:43" ht="15.75" customHeight="1">
      <c r="A77" s="45" t="s">
        <v>203</v>
      </c>
      <c r="B77" s="46">
        <v>4061000000</v>
      </c>
      <c r="C77" s="39" t="s">
        <v>1</v>
      </c>
      <c r="D77" s="59">
        <v>64665435409</v>
      </c>
      <c r="E77" s="41"/>
      <c r="F77" s="173">
        <v>75553226434</v>
      </c>
      <c r="G77" s="42"/>
      <c r="H77" s="104">
        <v>138215326139</v>
      </c>
      <c r="I77" s="27">
        <f>D77-F86</f>
        <v>64665435409</v>
      </c>
      <c r="J77" s="28" t="e">
        <f>(D77-F86)/F86</f>
        <v>#DIV/0!</v>
      </c>
      <c r="K77" s="29"/>
      <c r="L77" s="29"/>
      <c r="M77" s="30"/>
      <c r="N77" s="31">
        <f>M77-F86</f>
        <v>0</v>
      </c>
      <c r="O77" s="43" t="s">
        <v>204</v>
      </c>
      <c r="P77" s="44" t="s">
        <v>205</v>
      </c>
      <c r="Q77" s="29"/>
      <c r="R77" s="45" t="s">
        <v>203</v>
      </c>
      <c r="S77" s="46" t="s">
        <v>205</v>
      </c>
      <c r="T77" s="46" t="s">
        <v>205</v>
      </c>
      <c r="U77" s="41"/>
      <c r="V77" s="41">
        <v>131918365925</v>
      </c>
      <c r="W77" s="41"/>
      <c r="X77" s="41">
        <v>138513645966</v>
      </c>
      <c r="Y77" s="29"/>
      <c r="Z77" s="37" t="e">
        <f t="shared" si="6"/>
        <v>#VALUE!</v>
      </c>
      <c r="AA77" s="37">
        <f t="shared" si="6"/>
        <v>-67252930516</v>
      </c>
      <c r="AB77" s="29"/>
      <c r="AC77" s="29"/>
      <c r="AD77" s="29"/>
      <c r="AE77" s="29"/>
      <c r="AF77" s="178"/>
      <c r="AG77" s="179"/>
      <c r="AI77" s="179"/>
      <c r="AP77" s="179"/>
    </row>
    <row r="78" spans="1:43" ht="15.75" customHeight="1">
      <c r="A78" s="50" t="s">
        <v>206</v>
      </c>
      <c r="B78" s="46">
        <v>4061003000</v>
      </c>
      <c r="C78" s="39" t="s">
        <v>1</v>
      </c>
      <c r="D78" s="39">
        <v>5223832422</v>
      </c>
      <c r="E78" s="41"/>
      <c r="F78" s="51">
        <v>16111287159</v>
      </c>
      <c r="G78" s="47"/>
      <c r="H78" s="48">
        <v>1591705730</v>
      </c>
      <c r="I78" s="27">
        <f>D78-F87</f>
        <v>5223832422</v>
      </c>
      <c r="J78" s="28" t="e">
        <f>(D78-F87)/F87</f>
        <v>#DIV/0!</v>
      </c>
      <c r="K78" s="29"/>
      <c r="L78" s="29"/>
      <c r="M78" s="30"/>
      <c r="N78" s="29"/>
      <c r="O78" s="49" t="s">
        <v>207</v>
      </c>
      <c r="P78" s="44" t="s">
        <v>208</v>
      </c>
      <c r="Q78" s="29"/>
      <c r="R78" s="50" t="s">
        <v>206</v>
      </c>
      <c r="S78" s="46" t="s">
        <v>208</v>
      </c>
      <c r="T78" s="46" t="s">
        <v>208</v>
      </c>
      <c r="U78" s="41"/>
      <c r="V78" s="41">
        <v>1160573852</v>
      </c>
      <c r="W78" s="41"/>
      <c r="X78" s="53">
        <v>3817203830</v>
      </c>
      <c r="Y78" s="29"/>
      <c r="Z78" s="37" t="e">
        <f t="shared" si="6"/>
        <v>#VALUE!</v>
      </c>
      <c r="AA78" s="37">
        <f t="shared" si="6"/>
        <v>4063258570</v>
      </c>
      <c r="AB78" s="29"/>
      <c r="AC78" s="29"/>
      <c r="AD78" s="29"/>
      <c r="AE78" s="29"/>
      <c r="AQ78" s="179"/>
    </row>
    <row r="79" spans="1:43" ht="15.75" customHeight="1" thickBot="1">
      <c r="A79" s="50" t="s">
        <v>209</v>
      </c>
      <c r="B79" s="98">
        <v>4061006000</v>
      </c>
      <c r="C79" s="39" t="s">
        <v>1</v>
      </c>
      <c r="D79" s="39">
        <v>59441602987</v>
      </c>
      <c r="E79" s="41"/>
      <c r="F79" s="51">
        <v>59441939275</v>
      </c>
      <c r="G79" s="68"/>
      <c r="H79" s="92">
        <v>136623620409</v>
      </c>
      <c r="I79" s="93">
        <f>D79-F88</f>
        <v>59441602987</v>
      </c>
      <c r="J79" s="94" t="e">
        <f>(D79-F88)/F88</f>
        <v>#DIV/0!</v>
      </c>
      <c r="K79" s="95"/>
      <c r="L79" s="95"/>
      <c r="M79" s="96"/>
      <c r="N79" s="95"/>
      <c r="O79" s="105" t="s">
        <v>210</v>
      </c>
      <c r="P79" s="89" t="s">
        <v>211</v>
      </c>
      <c r="Q79" s="95"/>
      <c r="R79" s="97" t="s">
        <v>209</v>
      </c>
      <c r="S79" s="98" t="s">
        <v>211</v>
      </c>
      <c r="T79" s="98" t="s">
        <v>211</v>
      </c>
      <c r="U79" s="99"/>
      <c r="V79" s="99">
        <v>130757792073</v>
      </c>
      <c r="W79" s="99"/>
      <c r="X79" s="100">
        <v>118468135741</v>
      </c>
      <c r="Y79" s="95"/>
      <c r="Z79" s="101" t="e">
        <f t="shared" si="6"/>
        <v>#VALUE!</v>
      </c>
      <c r="AA79" s="101">
        <f t="shared" si="6"/>
        <v>-71316189086</v>
      </c>
      <c r="AB79" s="95"/>
      <c r="AC79" s="95"/>
      <c r="AD79" s="95"/>
      <c r="AE79" s="95"/>
      <c r="AF79" s="177"/>
    </row>
    <row r="80" spans="1:43" ht="15.75" customHeight="1">
      <c r="A80" s="50" t="s">
        <v>212</v>
      </c>
      <c r="B80" s="46">
        <v>4061009000</v>
      </c>
      <c r="C80" s="39" t="s">
        <v>1</v>
      </c>
      <c r="D80" s="39">
        <v>0</v>
      </c>
      <c r="E80" s="41"/>
      <c r="F80" s="51">
        <v>0</v>
      </c>
      <c r="G80" s="47"/>
      <c r="H80" s="48">
        <v>0</v>
      </c>
      <c r="I80" s="27">
        <f>D80-F89</f>
        <v>0</v>
      </c>
      <c r="J80" s="28" t="e">
        <f>(D80-F89)/F89</f>
        <v>#DIV/0!</v>
      </c>
      <c r="K80" s="29"/>
      <c r="L80" s="29"/>
      <c r="M80" s="30"/>
      <c r="N80" s="29"/>
      <c r="O80" s="49" t="s">
        <v>213</v>
      </c>
      <c r="P80" s="44" t="s">
        <v>214</v>
      </c>
      <c r="Q80" s="29"/>
      <c r="R80" s="50" t="s">
        <v>212</v>
      </c>
      <c r="S80" s="46" t="s">
        <v>214</v>
      </c>
      <c r="T80" s="46" t="s">
        <v>214</v>
      </c>
      <c r="U80" s="41"/>
      <c r="V80" s="41">
        <v>0</v>
      </c>
      <c r="W80" s="41"/>
      <c r="X80" s="53">
        <v>16228306395</v>
      </c>
      <c r="Y80" s="29"/>
      <c r="Z80" s="37" t="e">
        <f t="shared" si="6"/>
        <v>#VALUE!</v>
      </c>
      <c r="AA80" s="37">
        <f t="shared" si="6"/>
        <v>0</v>
      </c>
      <c r="AB80" s="29"/>
      <c r="AC80" s="29"/>
      <c r="AD80" s="29"/>
      <c r="AE80" s="29"/>
    </row>
    <row r="81" spans="1:42" ht="15.75" customHeight="1">
      <c r="A81" s="45" t="s">
        <v>215</v>
      </c>
      <c r="B81" s="46">
        <v>4061500000</v>
      </c>
      <c r="C81" s="39" t="s">
        <v>1</v>
      </c>
      <c r="D81" s="59">
        <v>6172874632</v>
      </c>
      <c r="E81" s="41"/>
      <c r="F81" s="173">
        <v>3645723717</v>
      </c>
      <c r="G81" s="42"/>
      <c r="H81" s="104">
        <v>7436241469</v>
      </c>
      <c r="I81" s="27"/>
      <c r="J81" s="28"/>
      <c r="K81" s="29"/>
      <c r="L81" s="29"/>
      <c r="M81" s="30"/>
      <c r="N81" s="29"/>
      <c r="O81" s="49"/>
      <c r="P81" s="44"/>
      <c r="Q81" s="29"/>
      <c r="R81" s="45" t="s">
        <v>215</v>
      </c>
      <c r="S81" s="46"/>
      <c r="T81" s="46" t="s">
        <v>216</v>
      </c>
      <c r="U81" s="41"/>
      <c r="V81" s="41">
        <v>5898644996</v>
      </c>
      <c r="W81" s="41"/>
      <c r="X81" s="41">
        <v>5774246681</v>
      </c>
      <c r="Y81" s="29"/>
      <c r="Z81" s="37" t="e">
        <f t="shared" si="6"/>
        <v>#VALUE!</v>
      </c>
      <c r="AA81" s="37">
        <f t="shared" si="6"/>
        <v>274229636</v>
      </c>
      <c r="AB81" s="29"/>
      <c r="AC81" s="29"/>
      <c r="AD81" s="29"/>
      <c r="AE81" s="29"/>
      <c r="AP81" s="179"/>
    </row>
    <row r="82" spans="1:42" ht="15.75" customHeight="1">
      <c r="A82" s="50" t="s">
        <v>217</v>
      </c>
      <c r="B82" s="46">
        <v>4061503000</v>
      </c>
      <c r="C82" s="39" t="s">
        <v>1</v>
      </c>
      <c r="D82" s="39">
        <v>1771504236</v>
      </c>
      <c r="E82" s="41"/>
      <c r="F82" s="51">
        <v>667985241</v>
      </c>
      <c r="G82" s="47"/>
      <c r="H82" s="48">
        <v>2645368390</v>
      </c>
      <c r="I82" s="27">
        <f>D82-F91</f>
        <v>1771504236</v>
      </c>
      <c r="J82" s="28" t="e">
        <f>(D82-F91)/F91</f>
        <v>#DIV/0!</v>
      </c>
      <c r="K82" s="29"/>
      <c r="L82" s="29"/>
      <c r="M82" s="30"/>
      <c r="N82" s="31">
        <f>M82-F91</f>
        <v>0</v>
      </c>
      <c r="O82" s="43" t="s">
        <v>218</v>
      </c>
      <c r="P82" s="44" t="s">
        <v>216</v>
      </c>
      <c r="Q82" s="29"/>
      <c r="R82" s="50" t="s">
        <v>217</v>
      </c>
      <c r="S82" s="46" t="s">
        <v>216</v>
      </c>
      <c r="T82" s="46" t="s">
        <v>219</v>
      </c>
      <c r="U82" s="41"/>
      <c r="V82" s="41">
        <v>2600533826</v>
      </c>
      <c r="W82" s="41"/>
      <c r="X82" s="53">
        <v>2988579297</v>
      </c>
      <c r="Y82" s="29"/>
      <c r="Z82" s="37" t="e">
        <f t="shared" si="6"/>
        <v>#VALUE!</v>
      </c>
      <c r="AA82" s="37">
        <f t="shared" si="6"/>
        <v>-829029590</v>
      </c>
      <c r="AB82" s="29"/>
      <c r="AC82" s="29"/>
      <c r="AD82" s="29"/>
      <c r="AE82" s="29"/>
    </row>
    <row r="83" spans="1:42" ht="15.75" customHeight="1">
      <c r="A83" s="50" t="s">
        <v>220</v>
      </c>
      <c r="B83" s="46">
        <v>4061503040</v>
      </c>
      <c r="C83" s="39">
        <v>1159196670</v>
      </c>
      <c r="D83" s="39"/>
      <c r="E83" s="39">
        <v>160094175</v>
      </c>
      <c r="F83" s="51"/>
      <c r="G83" s="47">
        <v>1020762510</v>
      </c>
      <c r="H83" s="48"/>
      <c r="I83" s="27">
        <f>C83-E92</f>
        <v>1159196670</v>
      </c>
      <c r="J83" s="28" t="e">
        <f>(C83-E92)/E92</f>
        <v>#DIV/0!</v>
      </c>
      <c r="K83" s="29"/>
      <c r="L83" s="29"/>
      <c r="M83" s="30"/>
      <c r="N83" s="29"/>
      <c r="O83" s="52" t="s">
        <v>221</v>
      </c>
      <c r="P83" s="44" t="s">
        <v>222</v>
      </c>
      <c r="Q83" s="29"/>
      <c r="R83" s="50" t="s">
        <v>220</v>
      </c>
      <c r="S83" s="46" t="s">
        <v>222</v>
      </c>
      <c r="T83" s="46" t="s">
        <v>222</v>
      </c>
      <c r="U83" s="41">
        <v>958587338</v>
      </c>
      <c r="V83" s="41"/>
      <c r="W83" s="41">
        <v>999673929</v>
      </c>
      <c r="X83" s="53"/>
      <c r="Y83" s="29"/>
      <c r="Z83" s="37">
        <f t="shared" si="6"/>
        <v>200609332</v>
      </c>
      <c r="AA83" s="37">
        <f t="shared" si="6"/>
        <v>0</v>
      </c>
      <c r="AB83" s="29"/>
      <c r="AC83" s="29"/>
      <c r="AD83" s="29"/>
      <c r="AE83" s="29"/>
    </row>
    <row r="84" spans="1:42" ht="15.75" customHeight="1">
      <c r="A84" s="50" t="s">
        <v>223</v>
      </c>
      <c r="B84" s="46">
        <v>4061503080</v>
      </c>
      <c r="C84" s="39">
        <v>0</v>
      </c>
      <c r="D84" s="62"/>
      <c r="E84" s="39">
        <v>0</v>
      </c>
      <c r="F84" s="63"/>
      <c r="G84" s="55">
        <v>0</v>
      </c>
      <c r="H84" s="64"/>
      <c r="I84" s="27">
        <f>C84-E93</f>
        <v>-1220140</v>
      </c>
      <c r="J84" s="28">
        <f>(C84-E93)/E93</f>
        <v>-1</v>
      </c>
      <c r="K84" s="29"/>
      <c r="L84" s="29"/>
      <c r="M84" s="30"/>
      <c r="N84" s="29"/>
      <c r="O84" s="49" t="s">
        <v>224</v>
      </c>
      <c r="P84" s="44" t="s">
        <v>225</v>
      </c>
      <c r="Q84" s="29"/>
      <c r="R84" s="50" t="s">
        <v>223</v>
      </c>
      <c r="S84" s="46" t="s">
        <v>225</v>
      </c>
      <c r="T84" s="46" t="s">
        <v>226</v>
      </c>
      <c r="U84" s="41">
        <v>0</v>
      </c>
      <c r="V84" s="65"/>
      <c r="W84" s="41">
        <v>0</v>
      </c>
      <c r="X84" s="66"/>
      <c r="Y84" s="29"/>
      <c r="Z84" s="37">
        <f t="shared" si="6"/>
        <v>0</v>
      </c>
      <c r="AA84" s="37">
        <f t="shared" si="6"/>
        <v>0</v>
      </c>
      <c r="AB84" s="29"/>
      <c r="AC84" s="29"/>
      <c r="AD84" s="29"/>
      <c r="AE84" s="29"/>
    </row>
    <row r="85" spans="1:42" ht="15.75" customHeight="1">
      <c r="A85" s="50" t="s">
        <v>227</v>
      </c>
      <c r="B85" s="46">
        <v>4061503120</v>
      </c>
      <c r="C85" s="39">
        <v>573621086</v>
      </c>
      <c r="D85" s="62"/>
      <c r="E85" s="39">
        <v>446121132</v>
      </c>
      <c r="F85" s="63"/>
      <c r="G85" s="47">
        <v>1497932557</v>
      </c>
      <c r="H85" s="64"/>
      <c r="I85" s="27">
        <f>C85-E94</f>
        <v>573621086</v>
      </c>
      <c r="J85" s="28" t="e">
        <f>(C85-E94)/E94</f>
        <v>#DIV/0!</v>
      </c>
      <c r="K85" s="29"/>
      <c r="L85" s="29"/>
      <c r="M85" s="30"/>
      <c r="N85" s="29"/>
      <c r="O85" s="49" t="s">
        <v>228</v>
      </c>
      <c r="P85" s="44" t="s">
        <v>229</v>
      </c>
      <c r="Q85" s="29"/>
      <c r="R85" s="50" t="s">
        <v>227</v>
      </c>
      <c r="S85" s="46" t="s">
        <v>229</v>
      </c>
      <c r="T85" s="46" t="s">
        <v>230</v>
      </c>
      <c r="U85" s="41">
        <v>1206442705</v>
      </c>
      <c r="V85" s="65"/>
      <c r="W85" s="41">
        <v>1526323938</v>
      </c>
      <c r="X85" s="66"/>
      <c r="Y85" s="29"/>
      <c r="Z85" s="37">
        <f t="shared" si="6"/>
        <v>-632821619</v>
      </c>
      <c r="AA85" s="37">
        <f t="shared" si="6"/>
        <v>0</v>
      </c>
      <c r="AB85" s="29"/>
      <c r="AC85" s="29"/>
      <c r="AD85" s="29"/>
      <c r="AE85" s="29"/>
    </row>
    <row r="86" spans="1:42" ht="15.75" customHeight="1">
      <c r="A86" s="50" t="s">
        <v>231</v>
      </c>
      <c r="B86" s="46">
        <v>4061503160</v>
      </c>
      <c r="C86" s="39">
        <v>0</v>
      </c>
      <c r="D86" s="62"/>
      <c r="E86" s="39">
        <v>0</v>
      </c>
      <c r="F86" s="63"/>
      <c r="G86" s="55">
        <v>0</v>
      </c>
      <c r="H86" s="64"/>
      <c r="I86" s="27">
        <f>C86-E95</f>
        <v>-2976518336</v>
      </c>
      <c r="J86" s="28">
        <f>(C86-E95)/E95</f>
        <v>-1</v>
      </c>
      <c r="K86" s="29"/>
      <c r="L86" s="29"/>
      <c r="M86" s="30"/>
      <c r="N86" s="29"/>
      <c r="O86" s="49" t="s">
        <v>232</v>
      </c>
      <c r="P86" s="44" t="s">
        <v>233</v>
      </c>
      <c r="Q86" s="29"/>
      <c r="R86" s="50" t="s">
        <v>231</v>
      </c>
      <c r="S86" s="46" t="s">
        <v>233</v>
      </c>
      <c r="T86" s="46" t="s">
        <v>234</v>
      </c>
      <c r="U86" s="41">
        <v>0</v>
      </c>
      <c r="V86" s="65"/>
      <c r="W86" s="41">
        <v>0</v>
      </c>
      <c r="X86" s="66"/>
      <c r="Y86" s="29"/>
      <c r="Z86" s="37">
        <f t="shared" si="6"/>
        <v>0</v>
      </c>
      <c r="AA86" s="37">
        <f t="shared" si="6"/>
        <v>0</v>
      </c>
      <c r="AB86" s="29"/>
      <c r="AC86" s="29"/>
      <c r="AD86" s="29"/>
      <c r="AE86" s="29"/>
    </row>
    <row r="87" spans="1:42" ht="15.75" customHeight="1">
      <c r="A87" s="50" t="s">
        <v>235</v>
      </c>
      <c r="B87" s="46">
        <v>4061503200</v>
      </c>
      <c r="C87" s="39">
        <v>38686480</v>
      </c>
      <c r="D87" s="106"/>
      <c r="E87" s="39">
        <v>61769934</v>
      </c>
      <c r="F87" s="71"/>
      <c r="G87" s="47">
        <v>126673323</v>
      </c>
      <c r="H87" s="107"/>
      <c r="I87" s="27">
        <f>C87-E96</f>
        <v>38686480</v>
      </c>
      <c r="J87" s="28" t="e">
        <f>(C87-E96)/E96</f>
        <v>#DIV/0!</v>
      </c>
      <c r="K87" s="29"/>
      <c r="L87" s="29"/>
      <c r="M87" s="30"/>
      <c r="N87" s="29"/>
      <c r="O87" s="49" t="s">
        <v>236</v>
      </c>
      <c r="P87" s="44" t="s">
        <v>237</v>
      </c>
      <c r="Q87" s="29"/>
      <c r="R87" s="50" t="s">
        <v>235</v>
      </c>
      <c r="S87" s="46" t="s">
        <v>237</v>
      </c>
      <c r="T87" s="46" t="s">
        <v>238</v>
      </c>
      <c r="U87" s="41">
        <v>435503783</v>
      </c>
      <c r="V87" s="65"/>
      <c r="W87" s="41">
        <v>462581430</v>
      </c>
      <c r="X87" s="66"/>
      <c r="Y87" s="29"/>
      <c r="Z87" s="37">
        <f t="shared" si="6"/>
        <v>-396817303</v>
      </c>
      <c r="AA87" s="37">
        <f t="shared" si="6"/>
        <v>0</v>
      </c>
      <c r="AB87" s="29"/>
      <c r="AC87" s="29"/>
      <c r="AD87" s="29"/>
      <c r="AE87" s="29"/>
    </row>
    <row r="88" spans="1:42" ht="15.75" customHeight="1">
      <c r="A88" s="50" t="s">
        <v>239</v>
      </c>
      <c r="B88" s="46">
        <v>4061506000</v>
      </c>
      <c r="C88" s="39"/>
      <c r="D88" s="39">
        <v>0</v>
      </c>
      <c r="E88" s="41"/>
      <c r="F88" s="51">
        <v>0</v>
      </c>
      <c r="G88" s="47"/>
      <c r="H88" s="48">
        <v>561533040</v>
      </c>
      <c r="I88" s="27">
        <f>D88-F97</f>
        <v>-29179692461</v>
      </c>
      <c r="J88" s="28">
        <f>(D88-F97)/F97</f>
        <v>-1</v>
      </c>
      <c r="K88" s="29"/>
      <c r="L88" s="29"/>
      <c r="M88" s="30"/>
      <c r="N88" s="31">
        <f>M88-F97</f>
        <v>-29179692461</v>
      </c>
      <c r="O88" s="43" t="s">
        <v>240</v>
      </c>
      <c r="P88" s="44" t="s">
        <v>241</v>
      </c>
      <c r="Q88" s="29"/>
      <c r="R88" s="50" t="s">
        <v>239</v>
      </c>
      <c r="S88" s="46" t="s">
        <v>241</v>
      </c>
      <c r="T88" s="46" t="s">
        <v>225</v>
      </c>
      <c r="U88" s="41"/>
      <c r="V88" s="41">
        <v>494267014</v>
      </c>
      <c r="W88" s="41"/>
      <c r="X88" s="53">
        <v>454898088</v>
      </c>
      <c r="Y88" s="29"/>
      <c r="Z88" s="37">
        <f t="shared" si="6"/>
        <v>0</v>
      </c>
      <c r="AA88" s="37">
        <f t="shared" si="6"/>
        <v>-494267014</v>
      </c>
      <c r="AB88" s="29"/>
      <c r="AC88" s="29"/>
      <c r="AD88" s="29"/>
      <c r="AE88" s="29"/>
    </row>
    <row r="89" spans="1:42" ht="15.75" customHeight="1">
      <c r="A89" s="50" t="s">
        <v>242</v>
      </c>
      <c r="B89" s="46">
        <v>4061506040</v>
      </c>
      <c r="C89" s="39">
        <v>0</v>
      </c>
      <c r="D89" s="62"/>
      <c r="E89" s="39">
        <v>0</v>
      </c>
      <c r="F89" s="63"/>
      <c r="G89" s="55">
        <v>0</v>
      </c>
      <c r="H89" s="107"/>
      <c r="I89" s="27">
        <f>C89-E98</f>
        <v>0</v>
      </c>
      <c r="J89" s="28" t="e">
        <f>(C89-E98)/E98</f>
        <v>#DIV/0!</v>
      </c>
      <c r="K89" s="29"/>
      <c r="L89" s="29"/>
      <c r="M89" s="30"/>
      <c r="N89" s="29"/>
      <c r="O89" s="49" t="s">
        <v>243</v>
      </c>
      <c r="P89" s="44" t="s">
        <v>244</v>
      </c>
      <c r="Q89" s="29"/>
      <c r="R89" s="50" t="s">
        <v>242</v>
      </c>
      <c r="S89" s="46" t="s">
        <v>244</v>
      </c>
      <c r="T89" s="46" t="s">
        <v>245</v>
      </c>
      <c r="U89" s="41">
        <v>0</v>
      </c>
      <c r="V89" s="65"/>
      <c r="W89" s="41">
        <v>0</v>
      </c>
      <c r="X89" s="66"/>
      <c r="Y89" s="29"/>
      <c r="Z89" s="37">
        <f t="shared" si="6"/>
        <v>0</v>
      </c>
      <c r="AA89" s="37">
        <f t="shared" si="6"/>
        <v>0</v>
      </c>
      <c r="AB89" s="29"/>
      <c r="AC89" s="29"/>
      <c r="AD89" s="29"/>
      <c r="AE89" s="29"/>
    </row>
    <row r="90" spans="1:42" ht="15.75" customHeight="1">
      <c r="A90" s="50" t="s">
        <v>246</v>
      </c>
      <c r="B90" s="46">
        <v>4061506080</v>
      </c>
      <c r="C90" s="39">
        <v>0</v>
      </c>
      <c r="D90" s="62"/>
      <c r="E90" s="39">
        <v>0</v>
      </c>
      <c r="F90" s="63"/>
      <c r="G90" s="55">
        <v>0</v>
      </c>
      <c r="H90" s="64"/>
      <c r="I90" s="27">
        <f>C90-E99</f>
        <v>0</v>
      </c>
      <c r="J90" s="28" t="e">
        <f>(C90-E99)/E99</f>
        <v>#DIV/0!</v>
      </c>
      <c r="K90" s="29"/>
      <c r="L90" s="29"/>
      <c r="M90" s="30"/>
      <c r="N90" s="29"/>
      <c r="O90" s="49" t="s">
        <v>247</v>
      </c>
      <c r="P90" s="44" t="s">
        <v>248</v>
      </c>
      <c r="Q90" s="29"/>
      <c r="R90" s="50" t="s">
        <v>246</v>
      </c>
      <c r="S90" s="46" t="s">
        <v>248</v>
      </c>
      <c r="T90" s="46" t="s">
        <v>249</v>
      </c>
      <c r="U90" s="41">
        <v>0</v>
      </c>
      <c r="V90" s="65"/>
      <c r="W90" s="41">
        <v>0</v>
      </c>
      <c r="X90" s="66"/>
      <c r="Y90" s="29"/>
      <c r="Z90" s="37">
        <f t="shared" si="6"/>
        <v>0</v>
      </c>
      <c r="AA90" s="37">
        <f t="shared" si="6"/>
        <v>0</v>
      </c>
      <c r="AB90" s="29"/>
      <c r="AC90" s="29"/>
      <c r="AD90" s="29"/>
      <c r="AE90" s="29"/>
    </row>
    <row r="91" spans="1:42" ht="15.75" customHeight="1">
      <c r="A91" s="50" t="s">
        <v>250</v>
      </c>
      <c r="B91" s="181">
        <v>4061506120</v>
      </c>
      <c r="C91" s="108">
        <v>0</v>
      </c>
      <c r="D91" s="70"/>
      <c r="E91" s="109">
        <v>0</v>
      </c>
      <c r="F91" s="71"/>
      <c r="G91" s="47">
        <v>561533040</v>
      </c>
      <c r="H91" s="64"/>
      <c r="I91" s="110">
        <f>C91-E100</f>
        <v>-204269000</v>
      </c>
      <c r="J91" s="111">
        <f>(C91-E100)/E100</f>
        <v>-1</v>
      </c>
      <c r="K91" s="38"/>
      <c r="L91" s="38"/>
      <c r="M91" s="112"/>
      <c r="N91" s="38"/>
      <c r="O91" s="49" t="s">
        <v>251</v>
      </c>
      <c r="P91" s="44" t="s">
        <v>252</v>
      </c>
      <c r="Q91" s="38"/>
      <c r="R91" s="50" t="s">
        <v>250</v>
      </c>
      <c r="S91" s="46" t="s">
        <v>252</v>
      </c>
      <c r="T91" s="46" t="s">
        <v>253</v>
      </c>
      <c r="U91" s="41">
        <v>494267014</v>
      </c>
      <c r="V91" s="65"/>
      <c r="W91" s="41">
        <v>454898088</v>
      </c>
      <c r="X91" s="66"/>
      <c r="Y91" s="38"/>
      <c r="Z91" s="60">
        <f t="shared" si="6"/>
        <v>-494267014</v>
      </c>
      <c r="AA91" s="60">
        <f t="shared" si="6"/>
        <v>0</v>
      </c>
      <c r="AB91" s="38"/>
      <c r="AC91" s="38"/>
      <c r="AD91" s="38"/>
      <c r="AE91" s="38"/>
      <c r="AF91" s="177"/>
    </row>
    <row r="92" spans="1:42" ht="15.75" customHeight="1">
      <c r="A92" s="50" t="s">
        <v>254</v>
      </c>
      <c r="B92" s="46">
        <v>4061509000</v>
      </c>
      <c r="C92" s="39"/>
      <c r="D92" s="39">
        <v>4401370396</v>
      </c>
      <c r="E92" s="41"/>
      <c r="F92" s="51">
        <v>2977738476</v>
      </c>
      <c r="G92" s="47"/>
      <c r="H92" s="48">
        <v>4229340039</v>
      </c>
      <c r="I92" s="27">
        <f>D92-F101</f>
        <v>4401370396</v>
      </c>
      <c r="J92" s="28" t="e">
        <f>(D92-F101)/F101</f>
        <v>#DIV/0!</v>
      </c>
      <c r="K92" s="29"/>
      <c r="L92" s="29"/>
      <c r="M92" s="30"/>
      <c r="N92" s="31">
        <f>M92-F101</f>
        <v>0</v>
      </c>
      <c r="O92" s="43" t="s">
        <v>255</v>
      </c>
      <c r="P92" s="44" t="s">
        <v>256</v>
      </c>
      <c r="Q92" s="29"/>
      <c r="R92" s="50" t="s">
        <v>254</v>
      </c>
      <c r="S92" s="46" t="s">
        <v>256</v>
      </c>
      <c r="T92" s="46" t="s">
        <v>229</v>
      </c>
      <c r="U92" s="41"/>
      <c r="V92" s="41">
        <v>2803844156</v>
      </c>
      <c r="W92" s="41"/>
      <c r="X92" s="53">
        <v>2330769296</v>
      </c>
      <c r="Y92" s="29"/>
      <c r="Z92" s="37">
        <f t="shared" si="6"/>
        <v>0</v>
      </c>
      <c r="AA92" s="37">
        <f t="shared" si="6"/>
        <v>1597526240</v>
      </c>
      <c r="AB92" s="29"/>
      <c r="AC92" s="29"/>
      <c r="AD92" s="29"/>
      <c r="AE92" s="29"/>
    </row>
    <row r="93" spans="1:42" ht="15.75" customHeight="1">
      <c r="A93" s="50" t="s">
        <v>257</v>
      </c>
      <c r="B93" s="46">
        <v>4061509040</v>
      </c>
      <c r="C93" s="39">
        <v>0</v>
      </c>
      <c r="D93" s="62"/>
      <c r="E93" s="39">
        <v>1220140</v>
      </c>
      <c r="F93" s="63"/>
      <c r="G93" s="47">
        <v>68754186</v>
      </c>
      <c r="H93" s="64"/>
      <c r="I93" s="27">
        <f>C93-E102</f>
        <v>87282330</v>
      </c>
      <c r="J93" s="28">
        <f>(C93-E102)/E102</f>
        <v>-1</v>
      </c>
      <c r="K93" s="29"/>
      <c r="L93" s="29"/>
      <c r="M93" s="30"/>
      <c r="N93" s="29"/>
      <c r="O93" s="49" t="s">
        <v>258</v>
      </c>
      <c r="P93" s="44" t="s">
        <v>259</v>
      </c>
      <c r="Q93" s="29"/>
      <c r="R93" s="50" t="s">
        <v>257</v>
      </c>
      <c r="S93" s="46" t="s">
        <v>259</v>
      </c>
      <c r="T93" s="46" t="s">
        <v>260</v>
      </c>
      <c r="U93" s="41">
        <v>58352050</v>
      </c>
      <c r="V93" s="65"/>
      <c r="W93" s="41">
        <v>59440104</v>
      </c>
      <c r="X93" s="66"/>
      <c r="Y93" s="29"/>
      <c r="Z93" s="37">
        <f t="shared" si="6"/>
        <v>-58352050</v>
      </c>
      <c r="AA93" s="37">
        <f t="shared" si="6"/>
        <v>0</v>
      </c>
      <c r="AB93" s="29"/>
      <c r="AC93" s="29"/>
      <c r="AD93" s="29"/>
      <c r="AE93" s="29"/>
    </row>
    <row r="94" spans="1:42" ht="15.75" customHeight="1">
      <c r="A94" s="50" t="s">
        <v>261</v>
      </c>
      <c r="B94" s="46">
        <v>4061509080</v>
      </c>
      <c r="C94" s="39">
        <v>0</v>
      </c>
      <c r="D94" s="62"/>
      <c r="E94" s="39">
        <v>0</v>
      </c>
      <c r="F94" s="63"/>
      <c r="G94" s="55">
        <v>0</v>
      </c>
      <c r="H94" s="64"/>
      <c r="I94" s="27">
        <f>C94-E103</f>
        <v>-762546153</v>
      </c>
      <c r="J94" s="28">
        <f>(C94-E103)/E103</f>
        <v>-1</v>
      </c>
      <c r="K94" s="29"/>
      <c r="L94" s="29"/>
      <c r="M94" s="30"/>
      <c r="N94" s="29"/>
      <c r="O94" s="49" t="s">
        <v>262</v>
      </c>
      <c r="P94" s="44" t="s">
        <v>263</v>
      </c>
      <c r="Q94" s="29"/>
      <c r="R94" s="50" t="s">
        <v>261</v>
      </c>
      <c r="S94" s="46" t="s">
        <v>263</v>
      </c>
      <c r="T94" s="46" t="s">
        <v>264</v>
      </c>
      <c r="U94" s="41">
        <v>0</v>
      </c>
      <c r="V94" s="65"/>
      <c r="W94" s="41">
        <v>0</v>
      </c>
      <c r="X94" s="66"/>
      <c r="Y94" s="29"/>
      <c r="Z94" s="37">
        <f t="shared" si="6"/>
        <v>0</v>
      </c>
      <c r="AA94" s="37">
        <f t="shared" si="6"/>
        <v>0</v>
      </c>
      <c r="AB94" s="29"/>
      <c r="AC94" s="29"/>
      <c r="AD94" s="29"/>
      <c r="AE94" s="29"/>
    </row>
    <row r="95" spans="1:42" ht="15.75" customHeight="1">
      <c r="A95" s="50" t="s">
        <v>265</v>
      </c>
      <c r="B95" s="46">
        <v>4061509120</v>
      </c>
      <c r="C95" s="39">
        <v>4401370396</v>
      </c>
      <c r="D95" s="62"/>
      <c r="E95" s="39">
        <v>2976518336</v>
      </c>
      <c r="F95" s="63"/>
      <c r="G95" s="47">
        <v>4160585853</v>
      </c>
      <c r="H95" s="64"/>
      <c r="I95" s="27">
        <f>C95-E104</f>
        <v>4401370396</v>
      </c>
      <c r="J95" s="28" t="e">
        <f>(C95-E104)/E104</f>
        <v>#DIV/0!</v>
      </c>
      <c r="K95" s="29"/>
      <c r="L95" s="29"/>
      <c r="M95" s="30"/>
      <c r="N95" s="29"/>
      <c r="O95" s="49" t="s">
        <v>266</v>
      </c>
      <c r="P95" s="44" t="s">
        <v>267</v>
      </c>
      <c r="Q95" s="29"/>
      <c r="R95" s="50" t="s">
        <v>265</v>
      </c>
      <c r="S95" s="46" t="s">
        <v>267</v>
      </c>
      <c r="T95" s="46" t="s">
        <v>268</v>
      </c>
      <c r="U95" s="41">
        <v>2745492106</v>
      </c>
      <c r="V95" s="65"/>
      <c r="W95" s="41">
        <v>2271329192</v>
      </c>
      <c r="X95" s="66"/>
      <c r="Y95" s="29"/>
      <c r="Z95" s="37">
        <f t="shared" si="6"/>
        <v>1655878290</v>
      </c>
      <c r="AA95" s="37">
        <f t="shared" si="6"/>
        <v>0</v>
      </c>
      <c r="AB95" s="29"/>
      <c r="AC95" s="29"/>
      <c r="AD95" s="29"/>
      <c r="AE95" s="29"/>
    </row>
    <row r="96" spans="1:42" ht="15.75" customHeight="1">
      <c r="A96" s="72" t="s">
        <v>269</v>
      </c>
      <c r="B96" s="73">
        <v>4090000000</v>
      </c>
      <c r="C96" s="113"/>
      <c r="D96" s="113">
        <v>2377344963</v>
      </c>
      <c r="E96" s="74"/>
      <c r="F96" s="170">
        <v>1674799147</v>
      </c>
      <c r="G96" s="75"/>
      <c r="H96" s="76">
        <f>H7-H40</f>
        <v>91457469311</v>
      </c>
      <c r="I96" s="27">
        <f>D96-F105</f>
        <v>2377344963</v>
      </c>
      <c r="J96" s="28" t="e">
        <f>(D96-F105)/F105</f>
        <v>#DIV/0!</v>
      </c>
      <c r="K96" s="29"/>
      <c r="L96" s="29"/>
      <c r="M96" s="30"/>
      <c r="N96" s="31">
        <f>M96-F105</f>
        <v>0</v>
      </c>
      <c r="O96" s="77" t="s">
        <v>270</v>
      </c>
      <c r="P96" s="78" t="s">
        <v>271</v>
      </c>
      <c r="Q96" s="29"/>
      <c r="R96" s="79" t="s">
        <v>269</v>
      </c>
      <c r="S96" s="80" t="s">
        <v>271</v>
      </c>
      <c r="T96" s="80" t="s">
        <v>271</v>
      </c>
      <c r="U96" s="81"/>
      <c r="V96" s="81">
        <v>92190434397</v>
      </c>
      <c r="W96" s="81"/>
      <c r="X96" s="81">
        <v>118979360885</v>
      </c>
      <c r="Y96" s="29"/>
      <c r="Z96" s="37">
        <f t="shared" si="6"/>
        <v>0</v>
      </c>
      <c r="AA96" s="37">
        <f t="shared" si="6"/>
        <v>-89813089434</v>
      </c>
      <c r="AB96" s="29"/>
      <c r="AC96" s="29"/>
      <c r="AD96" s="29"/>
      <c r="AE96" s="29"/>
      <c r="AF96" s="178"/>
      <c r="AP96" s="179"/>
    </row>
    <row r="97" spans="1:42" ht="15.75" customHeight="1">
      <c r="A97" s="72" t="s">
        <v>272</v>
      </c>
      <c r="B97" s="73">
        <v>4150000000</v>
      </c>
      <c r="C97" s="113"/>
      <c r="D97" s="113">
        <v>24580557861</v>
      </c>
      <c r="E97" s="74"/>
      <c r="F97" s="170">
        <v>29179692461</v>
      </c>
      <c r="G97" s="75"/>
      <c r="H97" s="76">
        <f>H98+H113</f>
        <v>129271141142</v>
      </c>
      <c r="I97" s="27">
        <f>D97-F106</f>
        <v>23164362758</v>
      </c>
      <c r="J97" s="28">
        <f>(D97-F106)/F106</f>
        <v>16.356759537531037</v>
      </c>
      <c r="K97" s="29"/>
      <c r="L97" s="29"/>
      <c r="M97" s="30"/>
      <c r="N97" s="31">
        <f>M97-F106</f>
        <v>-1416195103</v>
      </c>
      <c r="O97" s="77" t="s">
        <v>273</v>
      </c>
      <c r="P97" s="78" t="s">
        <v>274</v>
      </c>
      <c r="Q97" s="29"/>
      <c r="R97" s="79" t="s">
        <v>275</v>
      </c>
      <c r="S97" s="80" t="s">
        <v>274</v>
      </c>
      <c r="T97" s="80" t="s">
        <v>276</v>
      </c>
      <c r="U97" s="81"/>
      <c r="V97" s="81">
        <v>129033155660</v>
      </c>
      <c r="W97" s="81"/>
      <c r="X97" s="81">
        <v>115169504310</v>
      </c>
      <c r="Y97" s="29"/>
      <c r="Z97" s="37">
        <f t="shared" si="6"/>
        <v>0</v>
      </c>
      <c r="AA97" s="37">
        <f t="shared" si="6"/>
        <v>-104452597799</v>
      </c>
      <c r="AB97" s="29"/>
      <c r="AC97" s="37" t="s">
        <v>1</v>
      </c>
      <c r="AD97" s="29"/>
      <c r="AE97" s="29"/>
      <c r="AF97" s="178"/>
      <c r="AP97" s="179"/>
    </row>
    <row r="98" spans="1:42" ht="15.75" customHeight="1">
      <c r="A98" s="45" t="s">
        <v>277</v>
      </c>
      <c r="B98" s="46">
        <v>4150500000</v>
      </c>
      <c r="C98" s="39" t="s">
        <v>1</v>
      </c>
      <c r="D98" s="40">
        <v>6958159265</v>
      </c>
      <c r="E98" s="41"/>
      <c r="F98" s="172">
        <v>9395006926</v>
      </c>
      <c r="G98" s="47"/>
      <c r="H98" s="26">
        <f>H99+H106+H110</f>
        <v>30055946339</v>
      </c>
      <c r="I98" s="27">
        <f>D98-F107</f>
        <v>6958159265</v>
      </c>
      <c r="J98" s="28" t="e">
        <f>(D98-F107)/F107</f>
        <v>#DIV/0!</v>
      </c>
      <c r="K98" s="29"/>
      <c r="L98" s="29"/>
      <c r="M98" s="30"/>
      <c r="N98" s="31">
        <f>M98-F107</f>
        <v>0</v>
      </c>
      <c r="O98" s="43" t="s">
        <v>278</v>
      </c>
      <c r="P98" s="44" t="s">
        <v>279</v>
      </c>
      <c r="Q98" s="29"/>
      <c r="R98" s="45" t="s">
        <v>277</v>
      </c>
      <c r="S98" s="46" t="s">
        <v>279</v>
      </c>
      <c r="T98" s="46" t="s">
        <v>280</v>
      </c>
      <c r="U98" s="41"/>
      <c r="V98" s="41">
        <v>31397652259</v>
      </c>
      <c r="W98" s="41"/>
      <c r="X98" s="41">
        <v>26381708672</v>
      </c>
      <c r="Y98" s="29"/>
      <c r="Z98" s="37" t="e">
        <f t="shared" si="6"/>
        <v>#VALUE!</v>
      </c>
      <c r="AA98" s="37">
        <f t="shared" si="6"/>
        <v>-24439492994</v>
      </c>
      <c r="AB98" s="29"/>
      <c r="AC98" s="29"/>
      <c r="AD98" s="29"/>
      <c r="AE98" s="29"/>
      <c r="AF98" s="178"/>
      <c r="AP98" s="179"/>
    </row>
    <row r="99" spans="1:42" ht="15.75" customHeight="1">
      <c r="A99" s="50" t="s">
        <v>281</v>
      </c>
      <c r="B99" s="46">
        <v>4150503000</v>
      </c>
      <c r="C99" s="39" t="s">
        <v>1</v>
      </c>
      <c r="D99" s="39">
        <v>5534465340</v>
      </c>
      <c r="E99" s="41"/>
      <c r="F99" s="51">
        <v>7978811823</v>
      </c>
      <c r="G99" s="47"/>
      <c r="H99" s="48">
        <v>26052407331</v>
      </c>
      <c r="I99" s="27"/>
      <c r="J99" s="28"/>
      <c r="K99" s="29"/>
      <c r="L99" s="29"/>
      <c r="M99" s="30"/>
      <c r="N99" s="29"/>
      <c r="O99" s="49"/>
      <c r="P99" s="44"/>
      <c r="Q99" s="29"/>
      <c r="R99" s="86"/>
      <c r="S99" s="35"/>
      <c r="T99" s="35"/>
      <c r="U99" s="36"/>
      <c r="V99" s="36"/>
      <c r="W99" s="36"/>
      <c r="X99" s="36"/>
      <c r="Y99" s="29"/>
      <c r="Z99" s="37"/>
      <c r="AA99" s="37"/>
      <c r="AB99" s="29"/>
      <c r="AC99" s="29"/>
      <c r="AD99" s="29"/>
      <c r="AE99" s="29"/>
      <c r="AF99" s="178"/>
      <c r="AP99" s="179"/>
    </row>
    <row r="100" spans="1:42" ht="15.75" customHeight="1">
      <c r="A100" s="50" t="s">
        <v>282</v>
      </c>
      <c r="B100" s="46">
        <v>4150503040</v>
      </c>
      <c r="C100" s="39">
        <v>229534000</v>
      </c>
      <c r="D100" s="39"/>
      <c r="E100" s="39">
        <v>204269000</v>
      </c>
      <c r="F100" s="114"/>
      <c r="G100" s="47">
        <v>455364000</v>
      </c>
      <c r="H100" s="48"/>
      <c r="I100" s="27"/>
      <c r="J100" s="28"/>
      <c r="K100" s="29"/>
      <c r="L100" s="29"/>
      <c r="M100" s="30"/>
      <c r="N100" s="29"/>
      <c r="O100" s="52"/>
      <c r="P100" s="44"/>
      <c r="Q100" s="29"/>
      <c r="R100" s="50"/>
      <c r="S100" s="46"/>
      <c r="T100" s="46"/>
      <c r="U100" s="41"/>
      <c r="V100" s="41"/>
      <c r="W100" s="41"/>
      <c r="X100" s="53"/>
      <c r="Y100" s="29"/>
      <c r="Z100" s="37"/>
      <c r="AA100" s="37"/>
      <c r="AB100" s="29"/>
      <c r="AC100" s="29"/>
      <c r="AD100" s="29"/>
      <c r="AE100" s="29"/>
      <c r="AF100" s="178"/>
    </row>
    <row r="101" spans="1:42" ht="15.75" customHeight="1">
      <c r="A101" s="50" t="s">
        <v>283</v>
      </c>
      <c r="B101" s="46">
        <v>4150503080</v>
      </c>
      <c r="C101" s="39">
        <v>4479575000</v>
      </c>
      <c r="D101" s="39"/>
      <c r="E101" s="39">
        <v>3379191000</v>
      </c>
      <c r="F101" s="53"/>
      <c r="G101" s="47">
        <v>14696887000</v>
      </c>
      <c r="H101" s="48"/>
      <c r="I101" s="27"/>
      <c r="J101" s="28"/>
      <c r="K101" s="29"/>
      <c r="L101" s="29"/>
      <c r="M101" s="30"/>
      <c r="N101" s="29"/>
      <c r="O101" s="52"/>
      <c r="P101" s="44"/>
      <c r="Q101" s="29"/>
      <c r="R101" s="50"/>
      <c r="S101" s="46"/>
      <c r="T101" s="46"/>
      <c r="U101" s="41"/>
      <c r="V101" s="41"/>
      <c r="W101" s="41"/>
      <c r="X101" s="53"/>
      <c r="Y101" s="29"/>
      <c r="Z101" s="37"/>
      <c r="AA101" s="37"/>
      <c r="AB101" s="29"/>
      <c r="AC101" s="29"/>
      <c r="AD101" s="29"/>
      <c r="AE101" s="29"/>
      <c r="AF101" s="178"/>
    </row>
    <row r="102" spans="1:42" ht="15.75" customHeight="1">
      <c r="A102" s="50" t="s">
        <v>284</v>
      </c>
      <c r="B102" s="46">
        <v>4150503120</v>
      </c>
      <c r="C102" s="39">
        <v>381819840</v>
      </c>
      <c r="D102" s="39"/>
      <c r="E102" s="39">
        <v>-87282330</v>
      </c>
      <c r="F102" s="53"/>
      <c r="G102" s="47">
        <v>7580608022</v>
      </c>
      <c r="H102" s="48"/>
      <c r="I102" s="27"/>
      <c r="J102" s="28"/>
      <c r="K102" s="29"/>
      <c r="L102" s="29"/>
      <c r="M102" s="30"/>
      <c r="N102" s="29"/>
      <c r="O102" s="52"/>
      <c r="P102" s="44"/>
      <c r="Q102" s="29"/>
      <c r="R102" s="50"/>
      <c r="S102" s="46"/>
      <c r="T102" s="46"/>
      <c r="U102" s="41"/>
      <c r="V102" s="41"/>
      <c r="W102" s="41"/>
      <c r="X102" s="53"/>
      <c r="Y102" s="29"/>
      <c r="Z102" s="37"/>
      <c r="AA102" s="37"/>
      <c r="AB102" s="29"/>
      <c r="AC102" s="29"/>
      <c r="AD102" s="29"/>
      <c r="AE102" s="29"/>
      <c r="AF102" s="178"/>
    </row>
    <row r="103" spans="1:42" ht="15.75" customHeight="1">
      <c r="A103" s="50" t="s">
        <v>285</v>
      </c>
      <c r="B103" s="46">
        <v>4150503160</v>
      </c>
      <c r="C103" s="39">
        <v>197428500</v>
      </c>
      <c r="D103" s="39"/>
      <c r="E103" s="39">
        <v>762546153</v>
      </c>
      <c r="F103" s="53"/>
      <c r="G103" s="47">
        <v>2797672309</v>
      </c>
      <c r="H103" s="48"/>
      <c r="I103" s="27"/>
      <c r="J103" s="28"/>
      <c r="K103" s="29"/>
      <c r="L103" s="29"/>
      <c r="M103" s="30"/>
      <c r="N103" s="29"/>
      <c r="O103" s="52"/>
      <c r="P103" s="44"/>
      <c r="Q103" s="29"/>
      <c r="R103" s="50"/>
      <c r="S103" s="46"/>
      <c r="T103" s="46"/>
      <c r="U103" s="41"/>
      <c r="V103" s="41"/>
      <c r="W103" s="41"/>
      <c r="X103" s="53"/>
      <c r="Y103" s="29"/>
      <c r="Z103" s="37"/>
      <c r="AA103" s="37"/>
      <c r="AB103" s="29"/>
      <c r="AC103" s="29"/>
      <c r="AD103" s="29"/>
      <c r="AE103" s="29"/>
      <c r="AF103" s="178"/>
    </row>
    <row r="104" spans="1:42" ht="15.75" customHeight="1">
      <c r="A104" s="50" t="s">
        <v>286</v>
      </c>
      <c r="B104" s="46">
        <v>4150503200</v>
      </c>
      <c r="C104" s="39">
        <v>0</v>
      </c>
      <c r="D104" s="39"/>
      <c r="E104" s="39">
        <v>0</v>
      </c>
      <c r="F104" s="53"/>
      <c r="G104" s="55">
        <v>0</v>
      </c>
      <c r="H104" s="48"/>
      <c r="I104" s="27"/>
      <c r="J104" s="28"/>
      <c r="K104" s="29"/>
      <c r="L104" s="29"/>
      <c r="M104" s="30"/>
      <c r="N104" s="29"/>
      <c r="O104" s="52"/>
      <c r="P104" s="44"/>
      <c r="Q104" s="29"/>
      <c r="R104" s="50"/>
      <c r="S104" s="46"/>
      <c r="T104" s="46"/>
      <c r="U104" s="41"/>
      <c r="V104" s="41"/>
      <c r="W104" s="41"/>
      <c r="X104" s="53"/>
      <c r="Y104" s="29"/>
      <c r="Z104" s="37"/>
      <c r="AA104" s="37"/>
      <c r="AB104" s="29"/>
      <c r="AC104" s="29"/>
      <c r="AD104" s="29"/>
      <c r="AE104" s="29"/>
      <c r="AF104" s="178"/>
    </row>
    <row r="105" spans="1:42" ht="15.75" customHeight="1">
      <c r="A105" s="50" t="s">
        <v>287</v>
      </c>
      <c r="B105" s="46">
        <v>4150503240</v>
      </c>
      <c r="C105" s="39">
        <v>246108000</v>
      </c>
      <c r="D105" s="39"/>
      <c r="E105" s="39">
        <v>3720088000</v>
      </c>
      <c r="F105" s="53"/>
      <c r="G105" s="47">
        <v>521876000</v>
      </c>
      <c r="H105" s="48"/>
      <c r="I105" s="27"/>
      <c r="J105" s="28"/>
      <c r="K105" s="29"/>
      <c r="L105" s="29"/>
      <c r="M105" s="30"/>
      <c r="N105" s="29"/>
      <c r="O105" s="52"/>
      <c r="P105" s="44"/>
      <c r="Q105" s="29"/>
      <c r="R105" s="50"/>
      <c r="S105" s="46"/>
      <c r="T105" s="46"/>
      <c r="U105" s="41"/>
      <c r="V105" s="41"/>
      <c r="W105" s="41"/>
      <c r="X105" s="53"/>
      <c r="Y105" s="29"/>
      <c r="Z105" s="37"/>
      <c r="AA105" s="37"/>
      <c r="AB105" s="29"/>
      <c r="AC105" s="29"/>
      <c r="AD105" s="29"/>
      <c r="AE105" s="29"/>
      <c r="AF105" s="178"/>
    </row>
    <row r="106" spans="1:42" ht="15.75" customHeight="1">
      <c r="A106" s="50" t="s">
        <v>288</v>
      </c>
      <c r="B106" s="46">
        <v>4150506000</v>
      </c>
      <c r="C106" s="39"/>
      <c r="D106" s="39">
        <v>1423693925</v>
      </c>
      <c r="E106" s="41"/>
      <c r="F106" s="51">
        <v>1416195103</v>
      </c>
      <c r="G106" s="47"/>
      <c r="H106" s="48">
        <v>4003539008</v>
      </c>
      <c r="I106" s="27"/>
      <c r="J106" s="28"/>
      <c r="K106" s="29"/>
      <c r="L106" s="29"/>
      <c r="M106" s="30"/>
      <c r="N106" s="29"/>
      <c r="O106" s="49"/>
      <c r="P106" s="44"/>
      <c r="Q106" s="29"/>
      <c r="R106" s="50"/>
      <c r="S106" s="46"/>
      <c r="T106" s="46"/>
      <c r="U106" s="41"/>
      <c r="V106" s="41"/>
      <c r="W106" s="41"/>
      <c r="X106" s="41"/>
      <c r="Y106" s="29"/>
      <c r="Z106" s="37"/>
      <c r="AA106" s="37"/>
      <c r="AB106" s="29"/>
      <c r="AC106" s="29"/>
      <c r="AD106" s="29"/>
      <c r="AE106" s="29"/>
      <c r="AF106" s="178"/>
      <c r="AP106" s="179"/>
    </row>
    <row r="107" spans="1:42" ht="15.75" customHeight="1">
      <c r="A107" s="50" t="s">
        <v>289</v>
      </c>
      <c r="B107" s="46">
        <v>4150506040</v>
      </c>
      <c r="C107" s="39">
        <v>1423693925</v>
      </c>
      <c r="D107" s="39"/>
      <c r="E107" s="39">
        <v>1275526679</v>
      </c>
      <c r="F107" s="53"/>
      <c r="G107" s="47">
        <v>3758711272</v>
      </c>
      <c r="H107" s="48"/>
      <c r="I107" s="27"/>
      <c r="J107" s="28"/>
      <c r="K107" s="29"/>
      <c r="L107" s="29"/>
      <c r="M107" s="30"/>
      <c r="N107" s="29"/>
      <c r="O107" s="52"/>
      <c r="P107" s="44"/>
      <c r="Q107" s="29"/>
      <c r="R107" s="50"/>
      <c r="S107" s="46"/>
      <c r="T107" s="46"/>
      <c r="U107" s="41"/>
      <c r="V107" s="41"/>
      <c r="W107" s="41"/>
      <c r="X107" s="53"/>
      <c r="Y107" s="29"/>
      <c r="Z107" s="37"/>
      <c r="AA107" s="37"/>
      <c r="AB107" s="29"/>
      <c r="AC107" s="29"/>
      <c r="AD107" s="29"/>
      <c r="AE107" s="29"/>
      <c r="AF107" s="178"/>
    </row>
    <row r="108" spans="1:42" ht="15.75" customHeight="1">
      <c r="A108" s="50" t="s">
        <v>290</v>
      </c>
      <c r="B108" s="46">
        <v>4150506080</v>
      </c>
      <c r="C108" s="39">
        <v>0</v>
      </c>
      <c r="D108" s="39"/>
      <c r="E108" s="39">
        <v>0</v>
      </c>
      <c r="F108" s="53"/>
      <c r="G108" s="55">
        <v>0</v>
      </c>
      <c r="H108" s="58"/>
      <c r="I108" s="27"/>
      <c r="J108" s="28"/>
      <c r="K108" s="29"/>
      <c r="L108" s="29"/>
      <c r="M108" s="30"/>
      <c r="N108" s="29"/>
      <c r="O108" s="52"/>
      <c r="P108" s="44"/>
      <c r="Q108" s="29"/>
      <c r="R108" s="50"/>
      <c r="S108" s="46"/>
      <c r="T108" s="46"/>
      <c r="U108" s="41"/>
      <c r="V108" s="41"/>
      <c r="W108" s="41"/>
      <c r="X108" s="53"/>
      <c r="Y108" s="29"/>
      <c r="Z108" s="37"/>
      <c r="AA108" s="37"/>
      <c r="AB108" s="29"/>
      <c r="AC108" s="29"/>
      <c r="AD108" s="29"/>
      <c r="AE108" s="29"/>
      <c r="AF108" s="178"/>
    </row>
    <row r="109" spans="1:42" ht="15.75" customHeight="1">
      <c r="A109" s="50" t="s">
        <v>291</v>
      </c>
      <c r="B109" s="46">
        <v>4150506120</v>
      </c>
      <c r="C109" s="39">
        <v>0</v>
      </c>
      <c r="D109" s="39"/>
      <c r="E109" s="39">
        <v>140668424</v>
      </c>
      <c r="F109" s="53"/>
      <c r="G109" s="47">
        <v>244827736</v>
      </c>
      <c r="H109" s="48"/>
      <c r="I109" s="27"/>
      <c r="J109" s="28"/>
      <c r="K109" s="29"/>
      <c r="L109" s="29"/>
      <c r="M109" s="30"/>
      <c r="N109" s="29"/>
      <c r="O109" s="52"/>
      <c r="P109" s="44"/>
      <c r="Q109" s="29"/>
      <c r="R109" s="50"/>
      <c r="S109" s="46"/>
      <c r="T109" s="46"/>
      <c r="U109" s="41"/>
      <c r="V109" s="41"/>
      <c r="W109" s="41"/>
      <c r="X109" s="53"/>
      <c r="Y109" s="29"/>
      <c r="Z109" s="37"/>
      <c r="AA109" s="37"/>
      <c r="AB109" s="29"/>
      <c r="AC109" s="29"/>
      <c r="AD109" s="29"/>
      <c r="AE109" s="29"/>
      <c r="AF109" s="178"/>
    </row>
    <row r="110" spans="1:42" ht="15.75" customHeight="1" thickBot="1">
      <c r="A110" s="50" t="s">
        <v>292</v>
      </c>
      <c r="B110" s="46">
        <v>4150509000</v>
      </c>
      <c r="C110" s="39"/>
      <c r="D110" s="39">
        <v>0</v>
      </c>
      <c r="E110" s="39"/>
      <c r="F110" s="51">
        <v>0</v>
      </c>
      <c r="G110" s="115"/>
      <c r="H110" s="116">
        <v>0</v>
      </c>
      <c r="I110" s="93"/>
      <c r="J110" s="94"/>
      <c r="K110" s="95"/>
      <c r="L110" s="95"/>
      <c r="M110" s="96"/>
      <c r="N110" s="95"/>
      <c r="O110" s="88"/>
      <c r="P110" s="89"/>
      <c r="Q110" s="95"/>
      <c r="R110" s="97"/>
      <c r="S110" s="98"/>
      <c r="T110" s="98"/>
      <c r="U110" s="99"/>
      <c r="V110" s="99"/>
      <c r="W110" s="99"/>
      <c r="X110" s="100"/>
      <c r="Y110" s="95"/>
      <c r="Z110" s="101"/>
      <c r="AA110" s="101"/>
      <c r="AB110" s="95"/>
      <c r="AC110" s="95"/>
      <c r="AD110" s="95"/>
      <c r="AE110" s="95"/>
      <c r="AF110" s="178"/>
    </row>
    <row r="111" spans="1:42" ht="15.75" customHeight="1">
      <c r="A111" s="50" t="s">
        <v>293</v>
      </c>
      <c r="B111" s="46">
        <v>4150509040</v>
      </c>
      <c r="C111" s="39">
        <v>0</v>
      </c>
      <c r="D111" s="39"/>
      <c r="E111" s="39">
        <v>0</v>
      </c>
      <c r="F111" s="114"/>
      <c r="G111" s="47"/>
      <c r="H111" s="48"/>
      <c r="I111" s="27"/>
      <c r="J111" s="28"/>
      <c r="K111" s="29"/>
      <c r="L111" s="29"/>
      <c r="M111" s="30"/>
      <c r="N111" s="29"/>
      <c r="O111" s="52"/>
      <c r="P111" s="44"/>
      <c r="Q111" s="29"/>
      <c r="R111" s="50"/>
      <c r="S111" s="46"/>
      <c r="T111" s="46"/>
      <c r="U111" s="41"/>
      <c r="V111" s="41"/>
      <c r="W111" s="41"/>
      <c r="X111" s="53"/>
      <c r="Y111" s="29"/>
      <c r="Z111" s="37"/>
      <c r="AA111" s="37"/>
      <c r="AB111" s="29"/>
      <c r="AC111" s="29"/>
      <c r="AD111" s="29"/>
      <c r="AE111" s="29"/>
      <c r="AF111" s="178"/>
    </row>
    <row r="112" spans="1:42" ht="15.75" customHeight="1">
      <c r="A112" s="50" t="s">
        <v>294</v>
      </c>
      <c r="B112" s="46">
        <v>4150509080</v>
      </c>
      <c r="C112" s="39">
        <v>0</v>
      </c>
      <c r="D112" s="39"/>
      <c r="E112" s="39">
        <v>0</v>
      </c>
      <c r="F112" s="53"/>
      <c r="G112" s="47"/>
      <c r="H112" s="48"/>
      <c r="I112" s="27"/>
      <c r="J112" s="28"/>
      <c r="K112" s="29"/>
      <c r="L112" s="29"/>
      <c r="M112" s="30"/>
      <c r="N112" s="29"/>
      <c r="O112" s="52"/>
      <c r="P112" s="44"/>
      <c r="Q112" s="29"/>
      <c r="R112" s="50"/>
      <c r="S112" s="46"/>
      <c r="T112" s="46"/>
      <c r="U112" s="41"/>
      <c r="V112" s="41"/>
      <c r="W112" s="41"/>
      <c r="X112" s="53"/>
      <c r="Y112" s="29"/>
      <c r="Z112" s="37"/>
      <c r="AA112" s="37"/>
      <c r="AB112" s="29"/>
      <c r="AC112" s="29"/>
      <c r="AD112" s="29"/>
      <c r="AE112" s="29"/>
      <c r="AF112" s="178"/>
    </row>
    <row r="113" spans="1:42" ht="15.75" customHeight="1">
      <c r="A113" s="45" t="s">
        <v>295</v>
      </c>
      <c r="B113" s="46">
        <v>4151000000</v>
      </c>
      <c r="C113" s="39"/>
      <c r="D113" s="59">
        <v>17622398596</v>
      </c>
      <c r="E113" s="41"/>
      <c r="F113" s="173">
        <v>19784685535</v>
      </c>
      <c r="G113" s="42"/>
      <c r="H113" s="26">
        <f>SUM(H114:H164)</f>
        <v>99215194803</v>
      </c>
      <c r="I113" s="27"/>
      <c r="J113" s="28"/>
      <c r="K113" s="29"/>
      <c r="L113" s="29"/>
      <c r="M113" s="30"/>
      <c r="N113" s="31"/>
      <c r="O113" s="43"/>
      <c r="P113" s="44"/>
      <c r="Q113" s="29"/>
      <c r="R113" s="45"/>
      <c r="S113" s="46"/>
      <c r="T113" s="46"/>
      <c r="U113" s="41"/>
      <c r="V113" s="41"/>
      <c r="W113" s="41"/>
      <c r="X113" s="41"/>
      <c r="Y113" s="29"/>
      <c r="Z113" s="37"/>
      <c r="AA113" s="37"/>
      <c r="AB113" s="29"/>
      <c r="AC113" s="37"/>
      <c r="AD113" s="29"/>
      <c r="AE113" s="29"/>
      <c r="AF113" s="178"/>
      <c r="AP113" s="179"/>
    </row>
    <row r="114" spans="1:42" ht="15.75" customHeight="1">
      <c r="A114" s="50" t="s">
        <v>296</v>
      </c>
      <c r="B114" s="46">
        <v>4151003000</v>
      </c>
      <c r="C114" s="39"/>
      <c r="D114" s="39">
        <v>2167042496</v>
      </c>
      <c r="E114" s="41"/>
      <c r="F114" s="51">
        <v>1673853411</v>
      </c>
      <c r="G114" s="47"/>
      <c r="H114" s="48">
        <v>4403923688</v>
      </c>
      <c r="I114" s="117"/>
      <c r="J114" s="118"/>
      <c r="K114" s="29"/>
      <c r="L114" s="29"/>
      <c r="M114" s="30"/>
      <c r="N114" s="29"/>
      <c r="O114" s="49"/>
      <c r="P114" s="44"/>
      <c r="Q114" s="29"/>
      <c r="R114" s="50"/>
      <c r="S114" s="46"/>
      <c r="T114" s="46"/>
      <c r="U114" s="41"/>
      <c r="V114" s="41"/>
      <c r="W114" s="41"/>
      <c r="X114" s="53"/>
      <c r="Y114" s="29"/>
      <c r="Z114" s="37"/>
      <c r="AA114" s="37"/>
      <c r="AB114" s="29"/>
      <c r="AC114" s="37"/>
      <c r="AD114" s="29"/>
      <c r="AE114" s="29"/>
      <c r="AF114" s="178"/>
      <c r="AP114" s="179"/>
    </row>
    <row r="115" spans="1:42" ht="15.75" customHeight="1">
      <c r="A115" s="50" t="s">
        <v>297</v>
      </c>
      <c r="B115" s="46">
        <v>4151003040</v>
      </c>
      <c r="C115" s="39">
        <v>303278264</v>
      </c>
      <c r="D115" s="39"/>
      <c r="E115" s="39">
        <v>181170511</v>
      </c>
      <c r="F115" s="53"/>
      <c r="G115" s="47">
        <v>621024458</v>
      </c>
      <c r="H115" s="48"/>
      <c r="I115" s="27"/>
      <c r="J115" s="28"/>
      <c r="K115" s="29"/>
      <c r="L115" s="29"/>
      <c r="M115" s="30"/>
      <c r="N115" s="29"/>
      <c r="O115" s="52"/>
      <c r="P115" s="44"/>
      <c r="Q115" s="29"/>
      <c r="R115" s="50"/>
      <c r="S115" s="46"/>
      <c r="T115" s="46"/>
      <c r="U115" s="41"/>
      <c r="V115" s="41"/>
      <c r="W115" s="41"/>
      <c r="X115" s="53"/>
      <c r="Y115" s="29"/>
      <c r="Z115" s="37"/>
      <c r="AA115" s="37"/>
      <c r="AB115" s="29"/>
      <c r="AC115" s="37"/>
      <c r="AD115" s="29"/>
      <c r="AE115" s="29"/>
      <c r="AF115" s="178"/>
      <c r="AP115" s="179"/>
    </row>
    <row r="116" spans="1:42" ht="15.75" customHeight="1">
      <c r="A116" s="50" t="s">
        <v>298</v>
      </c>
      <c r="B116" s="46">
        <v>4151003080</v>
      </c>
      <c r="C116" s="39">
        <v>1857035338</v>
      </c>
      <c r="D116" s="39"/>
      <c r="E116" s="39">
        <v>1481392785</v>
      </c>
      <c r="F116" s="53"/>
      <c r="G116" s="47">
        <v>3770028659</v>
      </c>
      <c r="H116" s="48"/>
      <c r="I116" s="27"/>
      <c r="J116" s="28"/>
      <c r="K116" s="29"/>
      <c r="L116" s="29"/>
      <c r="M116" s="30"/>
      <c r="N116" s="29"/>
      <c r="O116" s="52"/>
      <c r="P116" s="44"/>
      <c r="Q116" s="29"/>
      <c r="R116" s="50"/>
      <c r="S116" s="46"/>
      <c r="T116" s="46"/>
      <c r="U116" s="41"/>
      <c r="V116" s="41"/>
      <c r="W116" s="41"/>
      <c r="X116" s="53"/>
      <c r="Y116" s="29"/>
      <c r="Z116" s="37"/>
      <c r="AA116" s="37"/>
      <c r="AB116" s="29"/>
      <c r="AC116" s="37"/>
      <c r="AD116" s="29"/>
      <c r="AE116" s="29"/>
      <c r="AF116" s="178"/>
      <c r="AP116" s="179"/>
    </row>
    <row r="117" spans="1:42" ht="15.75" customHeight="1">
      <c r="A117" s="50" t="s">
        <v>299</v>
      </c>
      <c r="B117" s="46">
        <v>4151003120</v>
      </c>
      <c r="C117" s="39">
        <v>6728894</v>
      </c>
      <c r="D117" s="62"/>
      <c r="E117" s="39">
        <v>11290115</v>
      </c>
      <c r="F117" s="114"/>
      <c r="G117" s="47">
        <v>12870571</v>
      </c>
      <c r="H117" s="64"/>
      <c r="I117" s="27"/>
      <c r="J117" s="28"/>
      <c r="K117" s="29"/>
      <c r="L117" s="29"/>
      <c r="M117" s="30"/>
      <c r="N117" s="29"/>
      <c r="O117" s="49"/>
      <c r="P117" s="44"/>
      <c r="Q117" s="29"/>
      <c r="R117" s="50"/>
      <c r="S117" s="46"/>
      <c r="T117" s="46"/>
      <c r="U117" s="41"/>
      <c r="V117" s="65"/>
      <c r="W117" s="41"/>
      <c r="X117" s="66"/>
      <c r="Y117" s="29"/>
      <c r="Z117" s="37"/>
      <c r="AA117" s="37"/>
      <c r="AB117" s="29"/>
      <c r="AC117" s="37"/>
      <c r="AD117" s="29"/>
      <c r="AE117" s="29"/>
      <c r="AF117" s="178"/>
      <c r="AP117" s="179"/>
    </row>
    <row r="118" spans="1:42" ht="15.75" customHeight="1">
      <c r="A118" s="50" t="s">
        <v>300</v>
      </c>
      <c r="B118" s="46">
        <v>4151006000</v>
      </c>
      <c r="C118" s="39"/>
      <c r="D118" s="39">
        <v>39408646</v>
      </c>
      <c r="E118" s="41"/>
      <c r="F118" s="51">
        <v>76921950</v>
      </c>
      <c r="G118" s="47"/>
      <c r="H118" s="48">
        <v>560299601</v>
      </c>
      <c r="I118" s="27"/>
      <c r="J118" s="28"/>
      <c r="K118" s="29"/>
      <c r="L118" s="29"/>
      <c r="M118" s="30"/>
      <c r="N118" s="29"/>
      <c r="O118" s="49"/>
      <c r="P118" s="44"/>
      <c r="Q118" s="29"/>
      <c r="R118" s="50"/>
      <c r="S118" s="46"/>
      <c r="T118" s="46"/>
      <c r="U118" s="41"/>
      <c r="V118" s="41"/>
      <c r="W118" s="41"/>
      <c r="X118" s="53"/>
      <c r="Y118" s="29"/>
      <c r="Z118" s="37"/>
      <c r="AA118" s="37"/>
      <c r="AB118" s="29"/>
      <c r="AC118" s="37"/>
      <c r="AD118" s="29"/>
      <c r="AE118" s="29"/>
      <c r="AF118" s="178"/>
      <c r="AP118" s="179"/>
    </row>
    <row r="119" spans="1:42" ht="15.75" customHeight="1">
      <c r="A119" s="50" t="s">
        <v>301</v>
      </c>
      <c r="B119" s="46">
        <v>4151009000</v>
      </c>
      <c r="C119" s="39"/>
      <c r="D119" s="39">
        <v>6932036445</v>
      </c>
      <c r="E119" s="41"/>
      <c r="F119" s="51">
        <v>6732595271</v>
      </c>
      <c r="G119" s="47"/>
      <c r="H119" s="48">
        <v>4934409851</v>
      </c>
      <c r="I119" s="27"/>
      <c r="J119" s="28"/>
      <c r="K119" s="29"/>
      <c r="L119" s="29"/>
      <c r="M119" s="30"/>
      <c r="N119" s="29"/>
      <c r="O119" s="49"/>
      <c r="P119" s="44"/>
      <c r="Q119" s="29"/>
      <c r="R119" s="50"/>
      <c r="S119" s="46"/>
      <c r="T119" s="46"/>
      <c r="U119" s="41"/>
      <c r="V119" s="41"/>
      <c r="W119" s="41"/>
      <c r="X119" s="53"/>
      <c r="Y119" s="29"/>
      <c r="Z119" s="37"/>
      <c r="AA119" s="37"/>
      <c r="AB119" s="29"/>
      <c r="AC119" s="37"/>
      <c r="AD119" s="29"/>
      <c r="AE119" s="29"/>
      <c r="AF119" s="178"/>
      <c r="AP119" s="179"/>
    </row>
    <row r="120" spans="1:42" ht="15.75" customHeight="1">
      <c r="A120" s="50" t="s">
        <v>302</v>
      </c>
      <c r="B120" s="46">
        <v>4151009040</v>
      </c>
      <c r="C120" s="39">
        <v>6932036445</v>
      </c>
      <c r="D120" s="39"/>
      <c r="E120" s="39">
        <v>6732595271</v>
      </c>
      <c r="F120" s="53"/>
      <c r="G120" s="47">
        <v>4934409851</v>
      </c>
      <c r="H120" s="119"/>
      <c r="I120" s="27"/>
      <c r="J120" s="28"/>
      <c r="K120" s="29"/>
      <c r="L120" s="29"/>
      <c r="M120" s="30"/>
      <c r="N120" s="29"/>
      <c r="O120" s="52"/>
      <c r="P120" s="44"/>
      <c r="Q120" s="29"/>
      <c r="R120" s="50"/>
      <c r="S120" s="46"/>
      <c r="T120" s="46"/>
      <c r="U120" s="41"/>
      <c r="V120" s="41"/>
      <c r="W120" s="41"/>
      <c r="X120" s="120"/>
      <c r="Y120" s="29"/>
      <c r="Z120" s="37"/>
      <c r="AA120" s="37"/>
      <c r="AB120" s="29"/>
      <c r="AC120" s="37"/>
      <c r="AD120" s="29"/>
      <c r="AE120" s="29"/>
      <c r="AF120" s="178"/>
      <c r="AP120" s="179"/>
    </row>
    <row r="121" spans="1:42" ht="15.75" customHeight="1">
      <c r="A121" s="50" t="s">
        <v>303</v>
      </c>
      <c r="B121" s="46">
        <v>4151012000</v>
      </c>
      <c r="C121" s="39"/>
      <c r="D121" s="39">
        <v>1184110871</v>
      </c>
      <c r="E121" s="41"/>
      <c r="F121" s="51">
        <v>1202437041</v>
      </c>
      <c r="G121" s="47"/>
      <c r="H121" s="48">
        <v>3582880789</v>
      </c>
      <c r="I121" s="27"/>
      <c r="J121" s="28"/>
      <c r="K121" s="29"/>
      <c r="L121" s="29"/>
      <c r="M121" s="30"/>
      <c r="N121" s="29"/>
      <c r="O121" s="49"/>
      <c r="P121" s="44"/>
      <c r="Q121" s="29"/>
      <c r="R121" s="50"/>
      <c r="S121" s="46"/>
      <c r="T121" s="46"/>
      <c r="U121" s="41"/>
      <c r="V121" s="41"/>
      <c r="W121" s="41"/>
      <c r="X121" s="53"/>
      <c r="Y121" s="29"/>
      <c r="Z121" s="37"/>
      <c r="AA121" s="37"/>
      <c r="AB121" s="29"/>
      <c r="AC121" s="37"/>
      <c r="AD121" s="29"/>
      <c r="AE121" s="29"/>
      <c r="AF121" s="178"/>
      <c r="AP121" s="179"/>
    </row>
    <row r="122" spans="1:42" ht="15.75" customHeight="1">
      <c r="A122" s="50" t="s">
        <v>304</v>
      </c>
      <c r="B122" s="46">
        <v>4151012040</v>
      </c>
      <c r="C122" s="39">
        <v>2449211</v>
      </c>
      <c r="D122" s="39"/>
      <c r="E122" s="39">
        <v>3758412</v>
      </c>
      <c r="F122" s="53"/>
      <c r="G122" s="47">
        <v>6214498</v>
      </c>
      <c r="H122" s="48"/>
      <c r="I122" s="27"/>
      <c r="J122" s="28"/>
      <c r="K122" s="29"/>
      <c r="L122" s="29"/>
      <c r="M122" s="30"/>
      <c r="N122" s="29"/>
      <c r="O122" s="52"/>
      <c r="P122" s="44"/>
      <c r="Q122" s="29"/>
      <c r="R122" s="50"/>
      <c r="S122" s="46"/>
      <c r="T122" s="46"/>
      <c r="U122" s="41"/>
      <c r="V122" s="41"/>
      <c r="W122" s="41"/>
      <c r="X122" s="53"/>
      <c r="Y122" s="29"/>
      <c r="Z122" s="37"/>
      <c r="AA122" s="37"/>
      <c r="AB122" s="29"/>
      <c r="AC122" s="37"/>
      <c r="AD122" s="29"/>
      <c r="AE122" s="29"/>
      <c r="AF122" s="178"/>
      <c r="AP122" s="179"/>
    </row>
    <row r="123" spans="1:42" ht="15.75" customHeight="1">
      <c r="A123" s="50" t="s">
        <v>305</v>
      </c>
      <c r="B123" s="46">
        <v>4151012080</v>
      </c>
      <c r="C123" s="39">
        <v>991655280</v>
      </c>
      <c r="D123" s="39"/>
      <c r="E123" s="39">
        <v>991655280</v>
      </c>
      <c r="F123" s="53"/>
      <c r="G123" s="47">
        <v>1983310851</v>
      </c>
      <c r="H123" s="48"/>
      <c r="I123" s="27"/>
      <c r="J123" s="28"/>
      <c r="K123" s="29"/>
      <c r="L123" s="29"/>
      <c r="M123" s="30"/>
      <c r="N123" s="29"/>
      <c r="O123" s="52"/>
      <c r="P123" s="121"/>
      <c r="Q123" s="29"/>
      <c r="R123" s="50"/>
      <c r="S123" s="122"/>
      <c r="T123" s="46"/>
      <c r="U123" s="41"/>
      <c r="V123" s="41"/>
      <c r="W123" s="41"/>
      <c r="X123" s="53"/>
      <c r="Y123" s="29"/>
      <c r="Z123" s="37"/>
      <c r="AA123" s="37"/>
      <c r="AB123" s="29"/>
      <c r="AC123" s="37"/>
      <c r="AD123" s="29"/>
      <c r="AE123" s="29"/>
      <c r="AF123" s="178"/>
      <c r="AP123" s="179"/>
    </row>
    <row r="124" spans="1:42" ht="15.75" customHeight="1">
      <c r="A124" s="50" t="s">
        <v>306</v>
      </c>
      <c r="B124" s="46">
        <v>4151012120</v>
      </c>
      <c r="C124" s="39">
        <v>190006380</v>
      </c>
      <c r="D124" s="39"/>
      <c r="E124" s="39">
        <v>207023349</v>
      </c>
      <c r="F124" s="53"/>
      <c r="G124" s="47">
        <v>1593355440</v>
      </c>
      <c r="H124" s="48"/>
      <c r="I124" s="110"/>
      <c r="J124" s="111"/>
      <c r="K124" s="38"/>
      <c r="L124" s="38"/>
      <c r="M124" s="112"/>
      <c r="N124" s="38"/>
      <c r="O124" s="52"/>
      <c r="P124" s="44"/>
      <c r="Q124" s="38"/>
      <c r="R124" s="50"/>
      <c r="S124" s="46"/>
      <c r="T124" s="46"/>
      <c r="U124" s="41"/>
      <c r="V124" s="41"/>
      <c r="W124" s="41"/>
      <c r="X124" s="53"/>
      <c r="Y124" s="38"/>
      <c r="Z124" s="60"/>
      <c r="AA124" s="60"/>
      <c r="AB124" s="38"/>
      <c r="AC124" s="60"/>
      <c r="AD124" s="38"/>
      <c r="AE124" s="38"/>
      <c r="AF124" s="178"/>
      <c r="AP124" s="179"/>
    </row>
    <row r="125" spans="1:42" ht="15.75" customHeight="1">
      <c r="A125" s="50" t="s">
        <v>307</v>
      </c>
      <c r="B125" s="46">
        <v>4151015000</v>
      </c>
      <c r="C125" s="39"/>
      <c r="D125" s="39">
        <v>0</v>
      </c>
      <c r="E125" s="41"/>
      <c r="F125" s="51">
        <v>0</v>
      </c>
      <c r="G125" s="47"/>
      <c r="H125" s="58">
        <v>0</v>
      </c>
      <c r="I125" s="27"/>
      <c r="J125" s="28"/>
      <c r="K125" s="29"/>
      <c r="L125" s="29"/>
      <c r="M125" s="30"/>
      <c r="N125" s="29"/>
      <c r="O125" s="49"/>
      <c r="P125" s="44"/>
      <c r="Q125" s="29"/>
      <c r="R125" s="50"/>
      <c r="S125" s="46"/>
      <c r="T125" s="46"/>
      <c r="U125" s="41"/>
      <c r="V125" s="41"/>
      <c r="W125" s="41"/>
      <c r="X125" s="53"/>
      <c r="Y125" s="29"/>
      <c r="Z125" s="37"/>
      <c r="AA125" s="37"/>
      <c r="AB125" s="29"/>
      <c r="AC125" s="37"/>
      <c r="AD125" s="29"/>
      <c r="AE125" s="29"/>
      <c r="AF125" s="178"/>
      <c r="AP125" s="179"/>
    </row>
    <row r="126" spans="1:42" ht="15.75" customHeight="1">
      <c r="A126" s="50" t="s">
        <v>308</v>
      </c>
      <c r="B126" s="46">
        <v>4151018000</v>
      </c>
      <c r="C126" s="39"/>
      <c r="D126" s="39">
        <v>3901424437</v>
      </c>
      <c r="E126" s="41"/>
      <c r="F126" s="51">
        <v>5627679348</v>
      </c>
      <c r="G126" s="47"/>
      <c r="H126" s="48">
        <v>7548848474</v>
      </c>
      <c r="I126" s="27"/>
      <c r="J126" s="28"/>
      <c r="K126" s="29"/>
      <c r="L126" s="29"/>
      <c r="M126" s="30"/>
      <c r="N126" s="29"/>
      <c r="O126" s="49"/>
      <c r="P126" s="44"/>
      <c r="Q126" s="29"/>
      <c r="R126" s="50"/>
      <c r="S126" s="46"/>
      <c r="T126" s="46"/>
      <c r="U126" s="41"/>
      <c r="V126" s="41"/>
      <c r="W126" s="41"/>
      <c r="X126" s="53"/>
      <c r="Y126" s="29"/>
      <c r="Z126" s="37"/>
      <c r="AA126" s="37"/>
      <c r="AB126" s="29"/>
      <c r="AC126" s="37"/>
      <c r="AD126" s="29"/>
      <c r="AE126" s="29"/>
      <c r="AF126" s="178"/>
      <c r="AP126" s="179"/>
    </row>
    <row r="127" spans="1:42" ht="15.75" customHeight="1">
      <c r="A127" s="50" t="s">
        <v>309</v>
      </c>
      <c r="B127" s="46">
        <v>4151018040</v>
      </c>
      <c r="C127" s="39">
        <v>3697088202</v>
      </c>
      <c r="D127" s="62"/>
      <c r="E127" s="39">
        <v>5522404796</v>
      </c>
      <c r="F127" s="114"/>
      <c r="G127" s="47">
        <v>7460341534</v>
      </c>
      <c r="H127" s="107"/>
      <c r="I127" s="27"/>
      <c r="J127" s="28"/>
      <c r="K127" s="29"/>
      <c r="L127" s="29"/>
      <c r="M127" s="30"/>
      <c r="N127" s="29"/>
      <c r="O127" s="49"/>
      <c r="P127" s="44"/>
      <c r="Q127" s="29"/>
      <c r="R127" s="50"/>
      <c r="S127" s="46"/>
      <c r="T127" s="46"/>
      <c r="U127" s="41"/>
      <c r="V127" s="65"/>
      <c r="W127" s="41"/>
      <c r="X127" s="66"/>
      <c r="Y127" s="29"/>
      <c r="Z127" s="37"/>
      <c r="AA127" s="37"/>
      <c r="AB127" s="29"/>
      <c r="AC127" s="37"/>
      <c r="AD127" s="29"/>
      <c r="AE127" s="29"/>
      <c r="AF127" s="178"/>
      <c r="AP127" s="179"/>
    </row>
    <row r="128" spans="1:42" ht="15.75" customHeight="1">
      <c r="A128" s="50" t="s">
        <v>310</v>
      </c>
      <c r="B128" s="46">
        <v>4151018080</v>
      </c>
      <c r="C128" s="39">
        <v>204336235</v>
      </c>
      <c r="D128" s="62"/>
      <c r="E128" s="39">
        <v>105274552</v>
      </c>
      <c r="F128" s="114"/>
      <c r="G128" s="47">
        <v>88506940</v>
      </c>
      <c r="H128" s="107"/>
      <c r="I128" s="27"/>
      <c r="J128" s="28"/>
      <c r="K128" s="29"/>
      <c r="L128" s="29"/>
      <c r="M128" s="30"/>
      <c r="N128" s="29"/>
      <c r="O128" s="49"/>
      <c r="P128" s="44"/>
      <c r="Q128" s="29"/>
      <c r="R128" s="50"/>
      <c r="S128" s="46"/>
      <c r="T128" s="46"/>
      <c r="U128" s="41"/>
      <c r="V128" s="65"/>
      <c r="W128" s="41"/>
      <c r="X128" s="66"/>
      <c r="Y128" s="29"/>
      <c r="Z128" s="37"/>
      <c r="AA128" s="37"/>
      <c r="AB128" s="29"/>
      <c r="AC128" s="37"/>
      <c r="AD128" s="29"/>
      <c r="AE128" s="29"/>
      <c r="AF128" s="178"/>
      <c r="AP128" s="179"/>
    </row>
    <row r="129" spans="1:42" ht="15.75" customHeight="1">
      <c r="A129" s="50" t="s">
        <v>311</v>
      </c>
      <c r="B129" s="46">
        <v>4151021000</v>
      </c>
      <c r="C129" s="39"/>
      <c r="D129" s="39">
        <v>1136638641</v>
      </c>
      <c r="E129" s="41"/>
      <c r="F129" s="51">
        <v>1262817050</v>
      </c>
      <c r="G129" s="47"/>
      <c r="H129" s="48">
        <v>6845687453</v>
      </c>
      <c r="I129" s="27"/>
      <c r="J129" s="28"/>
      <c r="K129" s="29"/>
      <c r="L129" s="29"/>
      <c r="M129" s="30"/>
      <c r="N129" s="29"/>
      <c r="O129" s="49"/>
      <c r="P129" s="44"/>
      <c r="Q129" s="29"/>
      <c r="R129" s="50"/>
      <c r="S129" s="46"/>
      <c r="T129" s="46"/>
      <c r="U129" s="41"/>
      <c r="V129" s="41"/>
      <c r="W129" s="41"/>
      <c r="X129" s="53"/>
      <c r="Y129" s="29"/>
      <c r="Z129" s="37"/>
      <c r="AA129" s="37"/>
      <c r="AB129" s="29"/>
      <c r="AC129" s="37"/>
      <c r="AD129" s="29"/>
      <c r="AE129" s="29"/>
      <c r="AF129" s="178"/>
      <c r="AP129" s="179"/>
    </row>
    <row r="130" spans="1:42" ht="15.75" customHeight="1">
      <c r="A130" s="50" t="s">
        <v>312</v>
      </c>
      <c r="B130" s="46">
        <v>4151021040</v>
      </c>
      <c r="C130" s="39">
        <v>505891395</v>
      </c>
      <c r="D130" s="39"/>
      <c r="E130" s="39">
        <v>575551205</v>
      </c>
      <c r="F130" s="53"/>
      <c r="G130" s="47">
        <v>633050788</v>
      </c>
      <c r="H130" s="48"/>
      <c r="I130" s="27"/>
      <c r="J130" s="28"/>
      <c r="K130" s="29"/>
      <c r="L130" s="29"/>
      <c r="M130" s="30"/>
      <c r="N130" s="29"/>
      <c r="O130" s="52"/>
      <c r="P130" s="44"/>
      <c r="Q130" s="29"/>
      <c r="R130" s="50"/>
      <c r="S130" s="46"/>
      <c r="T130" s="46"/>
      <c r="U130" s="41"/>
      <c r="V130" s="41"/>
      <c r="W130" s="41"/>
      <c r="X130" s="53"/>
      <c r="Y130" s="29"/>
      <c r="Z130" s="37"/>
      <c r="AA130" s="37"/>
      <c r="AB130" s="29"/>
      <c r="AC130" s="37"/>
      <c r="AD130" s="29"/>
      <c r="AE130" s="29"/>
      <c r="AF130" s="178"/>
      <c r="AP130" s="179"/>
    </row>
    <row r="131" spans="1:42" ht="15.75" customHeight="1">
      <c r="A131" s="50" t="s">
        <v>313</v>
      </c>
      <c r="B131" s="46">
        <v>4151021080</v>
      </c>
      <c r="C131" s="39">
        <v>630747246</v>
      </c>
      <c r="D131" s="39"/>
      <c r="E131" s="39">
        <v>683356754</v>
      </c>
      <c r="F131" s="53"/>
      <c r="G131" s="47">
        <v>5820358508</v>
      </c>
      <c r="H131" s="48"/>
      <c r="I131" s="27"/>
      <c r="J131" s="28"/>
      <c r="K131" s="29"/>
      <c r="L131" s="29"/>
      <c r="M131" s="30"/>
      <c r="N131" s="29"/>
      <c r="O131" s="52"/>
      <c r="P131" s="44"/>
      <c r="Q131" s="29"/>
      <c r="R131" s="50"/>
      <c r="S131" s="46"/>
      <c r="T131" s="46"/>
      <c r="U131" s="41"/>
      <c r="V131" s="41"/>
      <c r="W131" s="41"/>
      <c r="X131" s="53"/>
      <c r="Y131" s="29"/>
      <c r="Z131" s="37"/>
      <c r="AA131" s="37"/>
      <c r="AB131" s="29"/>
      <c r="AC131" s="37"/>
      <c r="AD131" s="29"/>
      <c r="AE131" s="29"/>
      <c r="AF131" s="178"/>
      <c r="AP131" s="179"/>
    </row>
    <row r="132" spans="1:42" ht="15.75" customHeight="1">
      <c r="A132" s="50" t="s">
        <v>314</v>
      </c>
      <c r="B132" s="46">
        <v>4151021120</v>
      </c>
      <c r="C132" s="39">
        <v>0</v>
      </c>
      <c r="D132" s="39"/>
      <c r="E132" s="39">
        <v>0</v>
      </c>
      <c r="F132" s="53"/>
      <c r="G132" s="55">
        <v>0</v>
      </c>
      <c r="H132" s="48"/>
      <c r="I132" s="27"/>
      <c r="J132" s="28"/>
      <c r="K132" s="29"/>
      <c r="L132" s="29"/>
      <c r="M132" s="30"/>
      <c r="N132" s="29"/>
      <c r="O132" s="52"/>
      <c r="P132" s="44"/>
      <c r="Q132" s="29"/>
      <c r="R132" s="50"/>
      <c r="S132" s="46"/>
      <c r="T132" s="46"/>
      <c r="U132" s="41"/>
      <c r="V132" s="41"/>
      <c r="W132" s="41"/>
      <c r="X132" s="53"/>
      <c r="Y132" s="29"/>
      <c r="Z132" s="37"/>
      <c r="AA132" s="37"/>
      <c r="AB132" s="29"/>
      <c r="AC132" s="37"/>
      <c r="AD132" s="29"/>
      <c r="AE132" s="29"/>
      <c r="AF132" s="178"/>
      <c r="AP132" s="179"/>
    </row>
    <row r="133" spans="1:42" ht="15.75" customHeight="1">
      <c r="A133" s="50" t="s">
        <v>315</v>
      </c>
      <c r="B133" s="46">
        <v>4151021160</v>
      </c>
      <c r="C133" s="39">
        <v>0</v>
      </c>
      <c r="D133" s="62"/>
      <c r="E133" s="39">
        <v>3909091</v>
      </c>
      <c r="F133" s="114"/>
      <c r="G133" s="47">
        <v>392278157</v>
      </c>
      <c r="H133" s="107"/>
      <c r="I133" s="27"/>
      <c r="J133" s="28"/>
      <c r="K133" s="29"/>
      <c r="L133" s="29"/>
      <c r="M133" s="30"/>
      <c r="N133" s="29"/>
      <c r="O133" s="49"/>
      <c r="P133" s="44"/>
      <c r="Q133" s="29"/>
      <c r="R133" s="50"/>
      <c r="S133" s="46"/>
      <c r="T133" s="46"/>
      <c r="U133" s="41"/>
      <c r="V133" s="65"/>
      <c r="W133" s="41"/>
      <c r="X133" s="66"/>
      <c r="Y133" s="29"/>
      <c r="Z133" s="37"/>
      <c r="AA133" s="37"/>
      <c r="AB133" s="29"/>
      <c r="AC133" s="37"/>
      <c r="AD133" s="29"/>
      <c r="AE133" s="29"/>
      <c r="AF133" s="178"/>
      <c r="AP133" s="179"/>
    </row>
    <row r="134" spans="1:42" ht="15.75" customHeight="1">
      <c r="A134" s="50" t="s">
        <v>316</v>
      </c>
      <c r="B134" s="46">
        <v>4151024000</v>
      </c>
      <c r="C134" s="39"/>
      <c r="D134" s="39">
        <v>14045920</v>
      </c>
      <c r="E134" s="41"/>
      <c r="F134" s="51">
        <v>78159400</v>
      </c>
      <c r="G134" s="47"/>
      <c r="H134" s="48">
        <v>331613615</v>
      </c>
      <c r="I134" s="27"/>
      <c r="J134" s="28"/>
      <c r="K134" s="29"/>
      <c r="L134" s="29"/>
      <c r="M134" s="30"/>
      <c r="N134" s="29"/>
      <c r="O134" s="49"/>
      <c r="P134" s="44"/>
      <c r="Q134" s="29"/>
      <c r="R134" s="50"/>
      <c r="S134" s="46"/>
      <c r="T134" s="46"/>
      <c r="U134" s="41"/>
      <c r="V134" s="41"/>
      <c r="W134" s="41"/>
      <c r="X134" s="53"/>
      <c r="Y134" s="29"/>
      <c r="Z134" s="37"/>
      <c r="AA134" s="37"/>
      <c r="AB134" s="29"/>
      <c r="AC134" s="37"/>
      <c r="AD134" s="29"/>
      <c r="AE134" s="29"/>
      <c r="AF134" s="178"/>
      <c r="AP134" s="179"/>
    </row>
    <row r="135" spans="1:42" ht="15.75" customHeight="1">
      <c r="A135" s="50" t="s">
        <v>317</v>
      </c>
      <c r="B135" s="46">
        <v>4151024040</v>
      </c>
      <c r="C135" s="39">
        <v>14045920</v>
      </c>
      <c r="D135" s="39"/>
      <c r="E135" s="39">
        <v>78159400</v>
      </c>
      <c r="F135" s="53"/>
      <c r="G135" s="47">
        <v>331613615</v>
      </c>
      <c r="H135" s="48"/>
      <c r="I135" s="27"/>
      <c r="J135" s="28"/>
      <c r="K135" s="29"/>
      <c r="L135" s="29"/>
      <c r="M135" s="30"/>
      <c r="N135" s="29"/>
      <c r="O135" s="52"/>
      <c r="P135" s="44"/>
      <c r="Q135" s="29"/>
      <c r="R135" s="50"/>
      <c r="S135" s="46"/>
      <c r="T135" s="46"/>
      <c r="U135" s="41"/>
      <c r="V135" s="41"/>
      <c r="W135" s="41"/>
      <c r="X135" s="53"/>
      <c r="Y135" s="29"/>
      <c r="Z135" s="37"/>
      <c r="AA135" s="37"/>
      <c r="AB135" s="29"/>
      <c r="AC135" s="37"/>
      <c r="AD135" s="29"/>
      <c r="AE135" s="29"/>
      <c r="AF135" s="178"/>
      <c r="AP135" s="179"/>
    </row>
    <row r="136" spans="1:42" ht="15.75" customHeight="1">
      <c r="A136" s="50" t="s">
        <v>318</v>
      </c>
      <c r="B136" s="46">
        <v>4151027000</v>
      </c>
      <c r="C136" s="39"/>
      <c r="D136" s="39">
        <v>82161445</v>
      </c>
      <c r="E136" s="123"/>
      <c r="F136" s="51">
        <v>94228109</v>
      </c>
      <c r="G136" s="47"/>
      <c r="H136" s="48">
        <v>234218296</v>
      </c>
      <c r="I136" s="27"/>
      <c r="J136" s="28"/>
      <c r="K136" s="29"/>
      <c r="L136" s="29"/>
      <c r="M136" s="30"/>
      <c r="N136" s="29"/>
      <c r="O136" s="49"/>
      <c r="P136" s="44"/>
      <c r="Q136" s="29"/>
      <c r="R136" s="50"/>
      <c r="S136" s="46"/>
      <c r="T136" s="46"/>
      <c r="U136" s="123"/>
      <c r="V136" s="41"/>
      <c r="W136" s="41"/>
      <c r="X136" s="53"/>
      <c r="Y136" s="29"/>
      <c r="Z136" s="37"/>
      <c r="AA136" s="37"/>
      <c r="AB136" s="29"/>
      <c r="AC136" s="37"/>
      <c r="AD136" s="29"/>
      <c r="AE136" s="29"/>
      <c r="AF136" s="178"/>
      <c r="AP136" s="179"/>
    </row>
    <row r="137" spans="1:42" ht="15.75" customHeight="1">
      <c r="A137" s="50" t="s">
        <v>319</v>
      </c>
      <c r="B137" s="46">
        <v>4151030000</v>
      </c>
      <c r="C137" s="39"/>
      <c r="D137" s="39">
        <v>52310390</v>
      </c>
      <c r="E137" s="41"/>
      <c r="F137" s="51">
        <v>54564380</v>
      </c>
      <c r="G137" s="47"/>
      <c r="H137" s="48">
        <v>117102454</v>
      </c>
      <c r="I137" s="27"/>
      <c r="J137" s="28"/>
      <c r="K137" s="29"/>
      <c r="L137" s="29"/>
      <c r="M137" s="30"/>
      <c r="N137" s="29"/>
      <c r="O137" s="49"/>
      <c r="P137" s="44"/>
      <c r="Q137" s="29"/>
      <c r="R137" s="50"/>
      <c r="S137" s="46"/>
      <c r="T137" s="46"/>
      <c r="U137" s="41"/>
      <c r="V137" s="41"/>
      <c r="W137" s="41"/>
      <c r="X137" s="53"/>
      <c r="Y137" s="29"/>
      <c r="Z137" s="37"/>
      <c r="AA137" s="37"/>
      <c r="AB137" s="29"/>
      <c r="AC137" s="37"/>
      <c r="AD137" s="29"/>
      <c r="AE137" s="29"/>
      <c r="AF137" s="178"/>
      <c r="AP137" s="179"/>
    </row>
    <row r="138" spans="1:42" ht="15.75" customHeight="1">
      <c r="A138" s="50" t="s">
        <v>320</v>
      </c>
      <c r="B138" s="46">
        <v>4151033000</v>
      </c>
      <c r="C138" s="39"/>
      <c r="D138" s="39">
        <v>40308571</v>
      </c>
      <c r="E138" s="41"/>
      <c r="F138" s="51">
        <v>27525911</v>
      </c>
      <c r="G138" s="47"/>
      <c r="H138" s="48">
        <v>115208363</v>
      </c>
      <c r="I138" s="27"/>
      <c r="J138" s="28"/>
      <c r="K138" s="29"/>
      <c r="L138" s="29"/>
      <c r="M138" s="30"/>
      <c r="N138" s="29"/>
      <c r="O138" s="49"/>
      <c r="P138" s="44"/>
      <c r="Q138" s="29"/>
      <c r="R138" s="50"/>
      <c r="S138" s="46"/>
      <c r="T138" s="46"/>
      <c r="U138" s="41"/>
      <c r="V138" s="41"/>
      <c r="W138" s="41"/>
      <c r="X138" s="53"/>
      <c r="Y138" s="29"/>
      <c r="Z138" s="37"/>
      <c r="AA138" s="37"/>
      <c r="AB138" s="29"/>
      <c r="AC138" s="37"/>
      <c r="AD138" s="29"/>
      <c r="AE138" s="29"/>
      <c r="AF138" s="178"/>
      <c r="AP138" s="179"/>
    </row>
    <row r="139" spans="1:42" ht="15.75" customHeight="1">
      <c r="A139" s="50" t="s">
        <v>321</v>
      </c>
      <c r="B139" s="46">
        <v>4151033040</v>
      </c>
      <c r="C139" s="39">
        <v>16616418</v>
      </c>
      <c r="D139" s="39"/>
      <c r="E139" s="39">
        <v>12978100</v>
      </c>
      <c r="F139" s="53"/>
      <c r="G139" s="47">
        <v>59474399</v>
      </c>
      <c r="H139" s="48"/>
      <c r="I139" s="27"/>
      <c r="J139" s="28"/>
      <c r="K139" s="29"/>
      <c r="L139" s="29"/>
      <c r="M139" s="30"/>
      <c r="N139" s="29"/>
      <c r="O139" s="52"/>
      <c r="P139" s="44"/>
      <c r="Q139" s="29"/>
      <c r="R139" s="50"/>
      <c r="S139" s="46"/>
      <c r="T139" s="46"/>
      <c r="U139" s="41"/>
      <c r="V139" s="41"/>
      <c r="W139" s="41"/>
      <c r="X139" s="53"/>
      <c r="Y139" s="29"/>
      <c r="Z139" s="37"/>
      <c r="AA139" s="37"/>
      <c r="AB139" s="29"/>
      <c r="AC139" s="37"/>
      <c r="AD139" s="29"/>
      <c r="AE139" s="29"/>
      <c r="AF139" s="178"/>
      <c r="AP139" s="179"/>
    </row>
    <row r="140" spans="1:42" ht="15.75" customHeight="1">
      <c r="A140" s="50" t="s">
        <v>322</v>
      </c>
      <c r="B140" s="46">
        <v>4151033060</v>
      </c>
      <c r="C140" s="39">
        <v>23692153</v>
      </c>
      <c r="D140" s="39"/>
      <c r="E140" s="39">
        <v>14547811</v>
      </c>
      <c r="F140" s="53"/>
      <c r="G140" s="47">
        <v>55733964</v>
      </c>
      <c r="H140" s="48"/>
      <c r="I140" s="27"/>
      <c r="J140" s="28"/>
      <c r="K140" s="29"/>
      <c r="L140" s="29"/>
      <c r="M140" s="30"/>
      <c r="N140" s="29"/>
      <c r="O140" s="52"/>
      <c r="P140" s="44"/>
      <c r="Q140" s="29"/>
      <c r="R140" s="50"/>
      <c r="S140" s="46"/>
      <c r="T140" s="46"/>
      <c r="U140" s="41"/>
      <c r="V140" s="41"/>
      <c r="W140" s="41"/>
      <c r="X140" s="53"/>
      <c r="Y140" s="29"/>
      <c r="Z140" s="37"/>
      <c r="AA140" s="37"/>
      <c r="AB140" s="29"/>
      <c r="AC140" s="37"/>
      <c r="AD140" s="29"/>
      <c r="AE140" s="29"/>
      <c r="AF140" s="178"/>
      <c r="AP140" s="179"/>
    </row>
    <row r="141" spans="1:42" ht="15.75" customHeight="1" thickBot="1">
      <c r="A141" s="50" t="s">
        <v>323</v>
      </c>
      <c r="B141" s="46">
        <v>4151036000</v>
      </c>
      <c r="C141" s="39"/>
      <c r="D141" s="39">
        <v>237305789</v>
      </c>
      <c r="E141" s="41"/>
      <c r="F141" s="51">
        <v>360856860</v>
      </c>
      <c r="G141" s="68"/>
      <c r="H141" s="92">
        <v>59233164401</v>
      </c>
      <c r="I141" s="117"/>
      <c r="J141" s="118"/>
      <c r="K141" s="29"/>
      <c r="L141" s="29"/>
      <c r="M141" s="30"/>
      <c r="N141" s="29"/>
      <c r="O141" s="49"/>
      <c r="P141" s="44"/>
      <c r="Q141" s="29"/>
      <c r="R141" s="50"/>
      <c r="S141" s="46"/>
      <c r="T141" s="46"/>
      <c r="U141" s="41"/>
      <c r="V141" s="41"/>
      <c r="W141" s="41"/>
      <c r="X141" s="53"/>
      <c r="Y141" s="29"/>
      <c r="Z141" s="37"/>
      <c r="AA141" s="37"/>
      <c r="AB141" s="29"/>
      <c r="AC141" s="37"/>
      <c r="AD141" s="29"/>
      <c r="AE141" s="29"/>
      <c r="AF141" s="178"/>
      <c r="AP141" s="179"/>
    </row>
    <row r="142" spans="1:42" ht="15.75" customHeight="1">
      <c r="A142" s="50" t="s">
        <v>324</v>
      </c>
      <c r="B142" s="46">
        <v>4151039000</v>
      </c>
      <c r="C142" s="39"/>
      <c r="D142" s="39">
        <v>149971931</v>
      </c>
      <c r="E142" s="41"/>
      <c r="F142" s="51">
        <v>148242194</v>
      </c>
      <c r="G142" s="47"/>
      <c r="H142" s="48">
        <v>439597492</v>
      </c>
      <c r="I142" s="27"/>
      <c r="J142" s="28"/>
      <c r="K142" s="29"/>
      <c r="L142" s="29"/>
      <c r="M142" s="30"/>
      <c r="N142" s="29"/>
      <c r="O142" s="49"/>
      <c r="P142" s="44"/>
      <c r="Q142" s="29"/>
      <c r="R142" s="50"/>
      <c r="S142" s="46"/>
      <c r="T142" s="46"/>
      <c r="U142" s="41"/>
      <c r="V142" s="41"/>
      <c r="W142" s="41"/>
      <c r="X142" s="53"/>
      <c r="Y142" s="29"/>
      <c r="Z142" s="37"/>
      <c r="AA142" s="37"/>
      <c r="AB142" s="29"/>
      <c r="AC142" s="37"/>
      <c r="AD142" s="29"/>
      <c r="AE142" s="29"/>
      <c r="AF142" s="178"/>
      <c r="AP142" s="179"/>
    </row>
    <row r="143" spans="1:42" ht="15.75" customHeight="1" thickBot="1">
      <c r="A143" s="50" t="s">
        <v>325</v>
      </c>
      <c r="B143" s="46">
        <v>4151042000</v>
      </c>
      <c r="C143" s="39"/>
      <c r="D143" s="39">
        <v>22674250</v>
      </c>
      <c r="E143" s="41"/>
      <c r="F143" s="51">
        <v>312380626</v>
      </c>
      <c r="G143" s="68"/>
      <c r="H143" s="92">
        <v>740990413</v>
      </c>
      <c r="I143" s="93"/>
      <c r="J143" s="94"/>
      <c r="K143" s="95"/>
      <c r="L143" s="95"/>
      <c r="M143" s="96"/>
      <c r="N143" s="95"/>
      <c r="O143" s="105"/>
      <c r="P143" s="89"/>
      <c r="Q143" s="95"/>
      <c r="R143" s="97"/>
      <c r="S143" s="98"/>
      <c r="T143" s="98"/>
      <c r="U143" s="99"/>
      <c r="V143" s="99"/>
      <c r="W143" s="99"/>
      <c r="X143" s="100"/>
      <c r="Y143" s="95"/>
      <c r="Z143" s="101"/>
      <c r="AA143" s="101"/>
      <c r="AB143" s="95"/>
      <c r="AC143" s="101"/>
      <c r="AD143" s="95"/>
      <c r="AE143" s="95"/>
      <c r="AF143" s="178"/>
      <c r="AP143" s="179"/>
    </row>
    <row r="144" spans="1:42" ht="15.75" customHeight="1">
      <c r="A144" s="50" t="s">
        <v>326</v>
      </c>
      <c r="B144" s="46">
        <v>4151042040</v>
      </c>
      <c r="C144" s="39">
        <v>22674250</v>
      </c>
      <c r="D144" s="62"/>
      <c r="E144" s="39">
        <v>312380626</v>
      </c>
      <c r="F144" s="114"/>
      <c r="G144" s="47">
        <v>1718714</v>
      </c>
      <c r="H144" s="64"/>
      <c r="I144" s="27"/>
      <c r="J144" s="28"/>
      <c r="K144" s="29"/>
      <c r="L144" s="29"/>
      <c r="M144" s="30"/>
      <c r="N144" s="29"/>
      <c r="O144" s="49"/>
      <c r="P144" s="44"/>
      <c r="Q144" s="29"/>
      <c r="R144" s="50"/>
      <c r="S144" s="46"/>
      <c r="T144" s="46"/>
      <c r="U144" s="41"/>
      <c r="V144" s="65"/>
      <c r="W144" s="41"/>
      <c r="X144" s="66"/>
      <c r="Y144" s="29"/>
      <c r="Z144" s="37"/>
      <c r="AA144" s="37"/>
      <c r="AB144" s="29"/>
      <c r="AC144" s="37"/>
      <c r="AD144" s="29"/>
      <c r="AE144" s="29"/>
      <c r="AF144" s="178"/>
      <c r="AP144" s="179"/>
    </row>
    <row r="145" spans="1:42" ht="15.75" customHeight="1">
      <c r="A145" s="50" t="s">
        <v>327</v>
      </c>
      <c r="B145" s="46">
        <v>4151042080</v>
      </c>
      <c r="C145" s="39">
        <v>0</v>
      </c>
      <c r="D145" s="62"/>
      <c r="E145" s="39">
        <v>0</v>
      </c>
      <c r="F145" s="114"/>
      <c r="G145" s="47">
        <v>1573000</v>
      </c>
      <c r="H145" s="107"/>
      <c r="I145" s="27"/>
      <c r="J145" s="28"/>
      <c r="K145" s="29"/>
      <c r="L145" s="29"/>
      <c r="M145" s="30"/>
      <c r="N145" s="29"/>
      <c r="O145" s="49"/>
      <c r="P145" s="44"/>
      <c r="Q145" s="29"/>
      <c r="R145" s="50"/>
      <c r="S145" s="46"/>
      <c r="T145" s="46"/>
      <c r="U145" s="41"/>
      <c r="V145" s="65"/>
      <c r="W145" s="41"/>
      <c r="X145" s="66"/>
      <c r="Y145" s="29"/>
      <c r="Z145" s="37"/>
      <c r="AA145" s="37"/>
      <c r="AB145" s="29"/>
      <c r="AC145" s="37"/>
      <c r="AD145" s="29"/>
      <c r="AE145" s="29"/>
      <c r="AF145" s="178"/>
      <c r="AP145" s="179"/>
    </row>
    <row r="146" spans="1:42" ht="15.75" customHeight="1">
      <c r="A146" s="50" t="s">
        <v>328</v>
      </c>
      <c r="B146" s="46">
        <v>4151042120</v>
      </c>
      <c r="C146" s="39">
        <v>0</v>
      </c>
      <c r="D146" s="62"/>
      <c r="E146" s="39">
        <v>0</v>
      </c>
      <c r="F146" s="114"/>
      <c r="G146" s="47">
        <v>737698699</v>
      </c>
      <c r="H146" s="107"/>
      <c r="I146" s="27"/>
      <c r="J146" s="28"/>
      <c r="K146" s="29"/>
      <c r="L146" s="29"/>
      <c r="M146" s="30"/>
      <c r="N146" s="29"/>
      <c r="O146" s="49"/>
      <c r="P146" s="44"/>
      <c r="Q146" s="29"/>
      <c r="R146" s="50"/>
      <c r="S146" s="46"/>
      <c r="T146" s="46"/>
      <c r="U146" s="41"/>
      <c r="V146" s="65"/>
      <c r="W146" s="41"/>
      <c r="X146" s="66"/>
      <c r="Y146" s="29"/>
      <c r="Z146" s="37"/>
      <c r="AA146" s="37"/>
      <c r="AB146" s="29"/>
      <c r="AC146" s="37"/>
      <c r="AD146" s="29"/>
      <c r="AE146" s="29"/>
      <c r="AF146" s="178"/>
      <c r="AP146" s="179"/>
    </row>
    <row r="147" spans="1:42" ht="15.75" customHeight="1">
      <c r="A147" s="50" t="s">
        <v>329</v>
      </c>
      <c r="B147" s="46">
        <v>4151045000</v>
      </c>
      <c r="C147" s="39"/>
      <c r="D147" s="39">
        <v>155271535</v>
      </c>
      <c r="E147" s="41"/>
      <c r="F147" s="51">
        <v>222130136</v>
      </c>
      <c r="G147" s="47"/>
      <c r="H147" s="48">
        <v>3265244546</v>
      </c>
      <c r="I147" s="27"/>
      <c r="J147" s="28"/>
      <c r="K147" s="29"/>
      <c r="L147" s="29"/>
      <c r="M147" s="30"/>
      <c r="N147" s="29"/>
      <c r="O147" s="49"/>
      <c r="P147" s="44"/>
      <c r="Q147" s="29"/>
      <c r="R147" s="50"/>
      <c r="S147" s="46"/>
      <c r="T147" s="46"/>
      <c r="U147" s="41"/>
      <c r="V147" s="41"/>
      <c r="W147" s="41"/>
      <c r="X147" s="53"/>
      <c r="Y147" s="29"/>
      <c r="Z147" s="37"/>
      <c r="AA147" s="37"/>
      <c r="AB147" s="29"/>
      <c r="AC147" s="37"/>
      <c r="AD147" s="29"/>
      <c r="AE147" s="29"/>
      <c r="AF147" s="178"/>
      <c r="AP147" s="179"/>
    </row>
    <row r="148" spans="1:42" ht="15.75" customHeight="1">
      <c r="A148" s="50" t="s">
        <v>330</v>
      </c>
      <c r="B148" s="46">
        <v>4151048000</v>
      </c>
      <c r="C148" s="39"/>
      <c r="D148" s="39">
        <v>150426900</v>
      </c>
      <c r="E148" s="41"/>
      <c r="F148" s="51">
        <v>260009223</v>
      </c>
      <c r="G148" s="47"/>
      <c r="H148" s="48">
        <v>366904997</v>
      </c>
      <c r="I148" s="27"/>
      <c r="J148" s="28"/>
      <c r="K148" s="29"/>
      <c r="L148" s="29"/>
      <c r="M148" s="30"/>
      <c r="N148" s="29"/>
      <c r="O148" s="49"/>
      <c r="P148" s="44"/>
      <c r="Q148" s="29"/>
      <c r="R148" s="50"/>
      <c r="S148" s="46"/>
      <c r="T148" s="46"/>
      <c r="U148" s="41"/>
      <c r="V148" s="41"/>
      <c r="W148" s="41"/>
      <c r="X148" s="53"/>
      <c r="Y148" s="29"/>
      <c r="Z148" s="37"/>
      <c r="AA148" s="37"/>
      <c r="AB148" s="29"/>
      <c r="AC148" s="37"/>
      <c r="AD148" s="29"/>
      <c r="AE148" s="29"/>
      <c r="AF148" s="178"/>
      <c r="AP148" s="179"/>
    </row>
    <row r="149" spans="1:42" ht="15.75" customHeight="1">
      <c r="A149" s="50" t="s">
        <v>331</v>
      </c>
      <c r="B149" s="46">
        <v>4151051000</v>
      </c>
      <c r="C149" s="39"/>
      <c r="D149" s="39">
        <v>597668487</v>
      </c>
      <c r="E149" s="41"/>
      <c r="F149" s="51">
        <v>784600435</v>
      </c>
      <c r="G149" s="47"/>
      <c r="H149" s="48">
        <v>987635139</v>
      </c>
      <c r="I149" s="27"/>
      <c r="J149" s="28"/>
      <c r="K149" s="29"/>
      <c r="L149" s="29"/>
      <c r="M149" s="30"/>
      <c r="N149" s="29"/>
      <c r="O149" s="49"/>
      <c r="P149" s="44"/>
      <c r="Q149" s="29"/>
      <c r="R149" s="50"/>
      <c r="S149" s="46"/>
      <c r="T149" s="46"/>
      <c r="U149" s="41"/>
      <c r="V149" s="41"/>
      <c r="W149" s="41"/>
      <c r="X149" s="53"/>
      <c r="Y149" s="29"/>
      <c r="Z149" s="37"/>
      <c r="AA149" s="37"/>
      <c r="AB149" s="29"/>
      <c r="AC149" s="37"/>
      <c r="AD149" s="29"/>
      <c r="AE149" s="29"/>
      <c r="AF149" s="178"/>
      <c r="AP149" s="179"/>
    </row>
    <row r="150" spans="1:42" ht="15.75" customHeight="1">
      <c r="A150" s="50" t="s">
        <v>332</v>
      </c>
      <c r="B150" s="46">
        <v>4151051040</v>
      </c>
      <c r="C150" s="39">
        <v>490357595</v>
      </c>
      <c r="D150" s="62"/>
      <c r="E150" s="39">
        <v>622734597</v>
      </c>
      <c r="F150" s="114"/>
      <c r="G150" s="47">
        <v>826461046</v>
      </c>
      <c r="H150" s="107"/>
      <c r="I150" s="27"/>
      <c r="J150" s="28"/>
      <c r="K150" s="29"/>
      <c r="L150" s="29"/>
      <c r="M150" s="30"/>
      <c r="N150" s="29"/>
      <c r="O150" s="49"/>
      <c r="P150" s="44"/>
      <c r="Q150" s="29"/>
      <c r="R150" s="50"/>
      <c r="S150" s="46"/>
      <c r="T150" s="46"/>
      <c r="U150" s="41"/>
      <c r="V150" s="65"/>
      <c r="W150" s="41"/>
      <c r="X150" s="66"/>
      <c r="Y150" s="29"/>
      <c r="Z150" s="37"/>
      <c r="AA150" s="37"/>
      <c r="AB150" s="29"/>
      <c r="AC150" s="37"/>
      <c r="AD150" s="29"/>
      <c r="AE150" s="29"/>
      <c r="AF150" s="178"/>
      <c r="AP150" s="179"/>
    </row>
    <row r="151" spans="1:42" ht="15.75" customHeight="1" thickBot="1">
      <c r="A151" s="50" t="s">
        <v>333</v>
      </c>
      <c r="B151" s="46">
        <v>4151051080</v>
      </c>
      <c r="C151" s="39">
        <v>107310892</v>
      </c>
      <c r="D151" s="62"/>
      <c r="E151" s="39">
        <v>161865838</v>
      </c>
      <c r="F151" s="114"/>
      <c r="G151" s="47">
        <v>161174093</v>
      </c>
      <c r="H151" s="107"/>
      <c r="I151" s="27"/>
      <c r="J151" s="28"/>
      <c r="K151" s="29"/>
      <c r="L151" s="29"/>
      <c r="M151" s="30"/>
      <c r="N151" s="29"/>
      <c r="O151" s="105"/>
      <c r="P151" s="89"/>
      <c r="Q151" s="29"/>
      <c r="R151" s="86"/>
      <c r="S151" s="35"/>
      <c r="T151" s="35"/>
      <c r="U151" s="36"/>
      <c r="V151" s="124"/>
      <c r="W151" s="36"/>
      <c r="X151" s="125"/>
      <c r="Y151" s="29"/>
      <c r="Z151" s="37"/>
      <c r="AA151" s="37"/>
      <c r="AB151" s="29"/>
      <c r="AC151" s="37"/>
      <c r="AD151" s="29"/>
      <c r="AE151" s="29"/>
      <c r="AF151" s="178"/>
      <c r="AP151" s="179"/>
    </row>
    <row r="152" spans="1:42" ht="15.75" customHeight="1">
      <c r="A152" s="50" t="s">
        <v>334</v>
      </c>
      <c r="B152" s="46">
        <v>4151054000</v>
      </c>
      <c r="C152" s="39"/>
      <c r="D152" s="39">
        <v>343014678</v>
      </c>
      <c r="E152" s="41"/>
      <c r="F152" s="51">
        <v>350587578</v>
      </c>
      <c r="G152" s="47"/>
      <c r="H152" s="48">
        <v>458100319</v>
      </c>
      <c r="I152" s="27"/>
      <c r="J152" s="28"/>
      <c r="K152" s="29"/>
      <c r="L152" s="29"/>
      <c r="M152" s="30"/>
      <c r="N152" s="29"/>
      <c r="O152" s="49"/>
      <c r="P152" s="44"/>
      <c r="Q152" s="29"/>
      <c r="R152" s="50"/>
      <c r="S152" s="46"/>
      <c r="T152" s="46"/>
      <c r="U152" s="41"/>
      <c r="V152" s="41"/>
      <c r="W152" s="41"/>
      <c r="X152" s="53"/>
      <c r="Y152" s="29"/>
      <c r="Z152" s="37"/>
      <c r="AA152" s="37"/>
      <c r="AB152" s="29"/>
      <c r="AC152" s="37"/>
      <c r="AD152" s="29"/>
      <c r="AE152" s="29"/>
      <c r="AF152" s="178"/>
      <c r="AP152" s="179"/>
    </row>
    <row r="153" spans="1:42" ht="15.75" customHeight="1">
      <c r="A153" s="50" t="s">
        <v>335</v>
      </c>
      <c r="B153" s="46">
        <v>4151054040</v>
      </c>
      <c r="C153" s="39">
        <v>343014678</v>
      </c>
      <c r="D153" s="39"/>
      <c r="E153" s="39">
        <v>350587578</v>
      </c>
      <c r="F153" s="53"/>
      <c r="G153" s="47">
        <v>458100319</v>
      </c>
      <c r="H153" s="48"/>
      <c r="I153" s="27"/>
      <c r="J153" s="28"/>
      <c r="K153" s="29"/>
      <c r="L153" s="29"/>
      <c r="M153" s="30"/>
      <c r="N153" s="29"/>
      <c r="O153" s="52"/>
      <c r="P153" s="44"/>
      <c r="Q153" s="29"/>
      <c r="R153" s="50"/>
      <c r="S153" s="46"/>
      <c r="T153" s="46"/>
      <c r="U153" s="41"/>
      <c r="V153" s="41"/>
      <c r="W153" s="41"/>
      <c r="X153" s="53"/>
      <c r="Y153" s="29"/>
      <c r="Z153" s="37"/>
      <c r="AA153" s="37"/>
      <c r="AB153" s="29"/>
      <c r="AC153" s="37"/>
      <c r="AD153" s="29"/>
      <c r="AE153" s="29"/>
      <c r="AF153" s="178"/>
      <c r="AP153" s="179"/>
    </row>
    <row r="154" spans="1:42" ht="15.75" customHeight="1">
      <c r="A154" s="50" t="s">
        <v>336</v>
      </c>
      <c r="B154" s="46">
        <v>4151054080</v>
      </c>
      <c r="C154" s="39">
        <v>0</v>
      </c>
      <c r="D154" s="39"/>
      <c r="E154" s="39">
        <v>0</v>
      </c>
      <c r="F154" s="53"/>
      <c r="G154" s="55">
        <v>0</v>
      </c>
      <c r="H154" s="48"/>
      <c r="I154" s="27"/>
      <c r="J154" s="28"/>
      <c r="K154" s="29"/>
      <c r="L154" s="29"/>
      <c r="M154" s="30"/>
      <c r="N154" s="29"/>
      <c r="O154" s="52"/>
      <c r="P154" s="44"/>
      <c r="Q154" s="29"/>
      <c r="R154" s="50"/>
      <c r="S154" s="46"/>
      <c r="T154" s="46"/>
      <c r="U154" s="41"/>
      <c r="V154" s="41"/>
      <c r="W154" s="41"/>
      <c r="X154" s="53"/>
      <c r="Y154" s="29"/>
      <c r="Z154" s="37"/>
      <c r="AA154" s="37"/>
      <c r="AB154" s="29"/>
      <c r="AC154" s="37"/>
      <c r="AD154" s="29"/>
      <c r="AE154" s="29"/>
      <c r="AF154" s="178"/>
      <c r="AP154" s="179"/>
    </row>
    <row r="155" spans="1:42" ht="15.75" customHeight="1">
      <c r="A155" s="50" t="s">
        <v>337</v>
      </c>
      <c r="B155" s="46">
        <v>4151057000</v>
      </c>
      <c r="C155" s="39"/>
      <c r="D155" s="39">
        <v>48558784</v>
      </c>
      <c r="E155" s="41"/>
      <c r="F155" s="51">
        <v>22590684</v>
      </c>
      <c r="G155" s="47"/>
      <c r="H155" s="48">
        <v>206993459</v>
      </c>
      <c r="I155" s="110">
        <f>D155-F164</f>
        <v>48558784</v>
      </c>
      <c r="J155" s="111" t="e">
        <f>(D155-F164)/F164</f>
        <v>#DIV/0!</v>
      </c>
      <c r="K155" s="38"/>
      <c r="L155" s="38"/>
      <c r="M155" s="112"/>
      <c r="N155" s="38"/>
      <c r="O155" s="49" t="s">
        <v>338</v>
      </c>
      <c r="P155" s="44" t="s">
        <v>339</v>
      </c>
      <c r="Q155" s="38"/>
      <c r="R155" s="50" t="s">
        <v>337</v>
      </c>
      <c r="S155" s="46" t="s">
        <v>339</v>
      </c>
      <c r="T155" s="46" t="s">
        <v>340</v>
      </c>
      <c r="U155" s="41"/>
      <c r="V155" s="41">
        <v>696384063</v>
      </c>
      <c r="W155" s="41"/>
      <c r="X155" s="53">
        <v>802269628</v>
      </c>
      <c r="Y155" s="38"/>
      <c r="Z155" s="60">
        <f t="shared" ref="Z155:AA163" si="7">C155-U155</f>
        <v>0</v>
      </c>
      <c r="AA155" s="60">
        <f t="shared" si="7"/>
        <v>-647825279</v>
      </c>
      <c r="AB155" s="38"/>
      <c r="AC155" s="60">
        <f>D155-F164</f>
        <v>48558784</v>
      </c>
      <c r="AD155" s="38"/>
      <c r="AE155" s="38"/>
      <c r="AF155" s="178"/>
      <c r="AP155" s="179"/>
    </row>
    <row r="156" spans="1:42" ht="15.75" customHeight="1">
      <c r="A156" s="50" t="s">
        <v>341</v>
      </c>
      <c r="B156" s="46">
        <v>4151060000</v>
      </c>
      <c r="C156" s="39"/>
      <c r="D156" s="39">
        <v>129746700</v>
      </c>
      <c r="E156" s="41"/>
      <c r="F156" s="51">
        <v>229072270</v>
      </c>
      <c r="G156" s="47"/>
      <c r="H156" s="48">
        <v>416493207</v>
      </c>
      <c r="I156" s="110">
        <f t="shared" ref="I156:I161" si="8">D156-F165</f>
        <v>27634640014</v>
      </c>
      <c r="J156" s="111">
        <f t="shared" ref="J156:J161" si="9">(D156-F165)/F165</f>
        <v>-1.0047172224417957</v>
      </c>
      <c r="K156" s="38"/>
      <c r="L156" s="38"/>
      <c r="M156" s="112"/>
      <c r="N156" s="38"/>
      <c r="O156" s="49" t="s">
        <v>342</v>
      </c>
      <c r="P156" s="44" t="s">
        <v>343</v>
      </c>
      <c r="Q156" s="38"/>
      <c r="R156" s="50" t="s">
        <v>341</v>
      </c>
      <c r="S156" s="46" t="s">
        <v>343</v>
      </c>
      <c r="T156" s="46" t="s">
        <v>344</v>
      </c>
      <c r="U156" s="41"/>
      <c r="V156" s="41">
        <v>430302149</v>
      </c>
      <c r="W156" s="41"/>
      <c r="X156" s="53">
        <v>416124191</v>
      </c>
      <c r="Y156" s="38"/>
      <c r="Z156" s="60">
        <f t="shared" si="7"/>
        <v>0</v>
      </c>
      <c r="AA156" s="60">
        <f t="shared" si="7"/>
        <v>-300555449</v>
      </c>
      <c r="AB156" s="38"/>
      <c r="AC156" s="38"/>
      <c r="AD156" s="38"/>
      <c r="AE156" s="38"/>
      <c r="AF156" s="178"/>
      <c r="AP156" s="179"/>
    </row>
    <row r="157" spans="1:42" ht="15.75" customHeight="1">
      <c r="A157" s="50" t="s">
        <v>345</v>
      </c>
      <c r="B157" s="46">
        <v>4151063000</v>
      </c>
      <c r="C157" s="39"/>
      <c r="D157" s="39">
        <v>2285091</v>
      </c>
      <c r="E157" s="41"/>
      <c r="F157" s="51">
        <v>3047001</v>
      </c>
      <c r="G157" s="47"/>
      <c r="H157" s="48">
        <v>59256139</v>
      </c>
      <c r="I157" s="27">
        <f t="shared" si="8"/>
        <v>-1274303</v>
      </c>
      <c r="J157" s="28">
        <f t="shared" si="9"/>
        <v>-0.3580112232587907</v>
      </c>
      <c r="K157" s="29"/>
      <c r="L157" s="29"/>
      <c r="M157" s="30"/>
      <c r="N157" s="29"/>
      <c r="O157" s="49" t="s">
        <v>346</v>
      </c>
      <c r="P157" s="44" t="s">
        <v>347</v>
      </c>
      <c r="Q157" s="29"/>
      <c r="R157" s="50" t="s">
        <v>345</v>
      </c>
      <c r="S157" s="46" t="s">
        <v>347</v>
      </c>
      <c r="T157" s="46" t="s">
        <v>348</v>
      </c>
      <c r="U157" s="41"/>
      <c r="V157" s="41">
        <v>84952819</v>
      </c>
      <c r="W157" s="41"/>
      <c r="X157" s="53">
        <v>122791733</v>
      </c>
      <c r="Y157" s="29"/>
      <c r="Z157" s="37">
        <f t="shared" si="7"/>
        <v>0</v>
      </c>
      <c r="AA157" s="37">
        <f t="shared" si="7"/>
        <v>-82667728</v>
      </c>
      <c r="AB157" s="29"/>
      <c r="AC157" s="29"/>
      <c r="AD157" s="29"/>
      <c r="AE157" s="29"/>
      <c r="AF157" s="178"/>
      <c r="AP157" s="179"/>
    </row>
    <row r="158" spans="1:42" ht="15.75" customHeight="1">
      <c r="A158" s="50" t="s">
        <v>349</v>
      </c>
      <c r="B158" s="46">
        <v>4151066000</v>
      </c>
      <c r="C158" s="39"/>
      <c r="D158" s="39">
        <v>6951505</v>
      </c>
      <c r="E158" s="41"/>
      <c r="F158" s="51">
        <v>12409061</v>
      </c>
      <c r="G158" s="47"/>
      <c r="H158" s="48">
        <v>32213009</v>
      </c>
      <c r="I158" s="27">
        <f t="shared" si="8"/>
        <v>3392111</v>
      </c>
      <c r="J158" s="28">
        <f t="shared" si="9"/>
        <v>0.9530023931039947</v>
      </c>
      <c r="K158" s="29"/>
      <c r="L158" s="29"/>
      <c r="M158" s="30"/>
      <c r="N158" s="29"/>
      <c r="O158" s="49" t="s">
        <v>350</v>
      </c>
      <c r="P158" s="44" t="s">
        <v>351</v>
      </c>
      <c r="Q158" s="29"/>
      <c r="R158" s="50" t="s">
        <v>349</v>
      </c>
      <c r="S158" s="46" t="s">
        <v>351</v>
      </c>
      <c r="T158" s="46" t="s">
        <v>352</v>
      </c>
      <c r="U158" s="41"/>
      <c r="V158" s="41">
        <v>34132673</v>
      </c>
      <c r="W158" s="41"/>
      <c r="X158" s="53">
        <v>35654469</v>
      </c>
      <c r="Y158" s="29"/>
      <c r="Z158" s="37">
        <f t="shared" si="7"/>
        <v>0</v>
      </c>
      <c r="AA158" s="37">
        <f t="shared" si="7"/>
        <v>-27181168</v>
      </c>
      <c r="AB158" s="29"/>
      <c r="AC158" s="29"/>
      <c r="AD158" s="29"/>
      <c r="AE158" s="29"/>
      <c r="AF158" s="178"/>
      <c r="AP158" s="179"/>
    </row>
    <row r="159" spans="1:42" ht="15.75" customHeight="1">
      <c r="A159" s="50" t="s">
        <v>353</v>
      </c>
      <c r="B159" s="46">
        <v>4151069000</v>
      </c>
      <c r="C159" s="39"/>
      <c r="D159" s="39">
        <v>50129170</v>
      </c>
      <c r="E159" s="41"/>
      <c r="F159" s="51">
        <v>71284990</v>
      </c>
      <c r="G159" s="47"/>
      <c r="H159" s="48">
        <v>239486550</v>
      </c>
      <c r="I159" s="27">
        <f t="shared" si="8"/>
        <v>50129170</v>
      </c>
      <c r="J159" s="28" t="e">
        <f t="shared" si="9"/>
        <v>#DIV/0!</v>
      </c>
      <c r="K159" s="29"/>
      <c r="L159" s="29"/>
      <c r="M159" s="30"/>
      <c r="N159" s="29"/>
      <c r="O159" s="49" t="s">
        <v>354</v>
      </c>
      <c r="P159" s="44" t="s">
        <v>355</v>
      </c>
      <c r="Q159" s="29"/>
      <c r="R159" s="50" t="s">
        <v>353</v>
      </c>
      <c r="S159" s="46" t="s">
        <v>355</v>
      </c>
      <c r="T159" s="46" t="s">
        <v>356</v>
      </c>
      <c r="U159" s="41"/>
      <c r="V159" s="41">
        <v>209751050</v>
      </c>
      <c r="W159" s="41"/>
      <c r="X159" s="53">
        <v>195057610</v>
      </c>
      <c r="Y159" s="29"/>
      <c r="Z159" s="37">
        <f t="shared" si="7"/>
        <v>0</v>
      </c>
      <c r="AA159" s="37">
        <f t="shared" si="7"/>
        <v>-159621880</v>
      </c>
      <c r="AB159" s="29"/>
      <c r="AC159" s="29"/>
      <c r="AD159" s="29"/>
      <c r="AE159" s="29"/>
      <c r="AF159" s="178"/>
      <c r="AP159" s="179"/>
    </row>
    <row r="160" spans="1:42" ht="15.75" customHeight="1">
      <c r="A160" s="50" t="s">
        <v>357</v>
      </c>
      <c r="B160" s="46">
        <v>4151072000</v>
      </c>
      <c r="C160" s="39"/>
      <c r="D160" s="39">
        <v>10064000</v>
      </c>
      <c r="E160" s="41"/>
      <c r="F160" s="51">
        <v>15671884</v>
      </c>
      <c r="G160" s="47"/>
      <c r="H160" s="48">
        <v>1206369124</v>
      </c>
      <c r="I160" s="27">
        <f t="shared" si="8"/>
        <v>10064000</v>
      </c>
      <c r="J160" s="28" t="e">
        <f t="shared" si="9"/>
        <v>#DIV/0!</v>
      </c>
      <c r="K160" s="29"/>
      <c r="L160" s="29"/>
      <c r="M160" s="30"/>
      <c r="N160" s="29"/>
      <c r="O160" s="49" t="s">
        <v>358</v>
      </c>
      <c r="P160" s="44" t="s">
        <v>359</v>
      </c>
      <c r="Q160" s="29"/>
      <c r="R160" s="50" t="s">
        <v>357</v>
      </c>
      <c r="S160" s="46" t="s">
        <v>359</v>
      </c>
      <c r="T160" s="46" t="s">
        <v>360</v>
      </c>
      <c r="U160" s="41"/>
      <c r="V160" s="41">
        <v>1610478729</v>
      </c>
      <c r="W160" s="41"/>
      <c r="X160" s="53">
        <v>1508753291</v>
      </c>
      <c r="Y160" s="29"/>
      <c r="Z160" s="37">
        <f t="shared" si="7"/>
        <v>0</v>
      </c>
      <c r="AA160" s="37">
        <f t="shared" si="7"/>
        <v>-1600414729</v>
      </c>
      <c r="AB160" s="29"/>
      <c r="AC160" s="29"/>
      <c r="AD160" s="29"/>
      <c r="AE160" s="29"/>
      <c r="AF160" s="178"/>
      <c r="AP160" s="179"/>
    </row>
    <row r="161" spans="1:42" ht="15.75" customHeight="1">
      <c r="A161" s="50" t="s">
        <v>361</v>
      </c>
      <c r="B161" s="181">
        <v>4151075000</v>
      </c>
      <c r="C161" s="39"/>
      <c r="D161" s="108">
        <v>44903685</v>
      </c>
      <c r="E161" s="41"/>
      <c r="F161" s="91">
        <v>40012403</v>
      </c>
      <c r="G161" s="47"/>
      <c r="H161" s="48">
        <v>2527935578</v>
      </c>
      <c r="I161" s="27">
        <f t="shared" si="8"/>
        <v>44903685</v>
      </c>
      <c r="J161" s="28" t="e">
        <f t="shared" si="9"/>
        <v>#DIV/0!</v>
      </c>
      <c r="K161" s="29"/>
      <c r="L161" s="29"/>
      <c r="M161" s="30"/>
      <c r="N161" s="29"/>
      <c r="O161" s="49" t="s">
        <v>362</v>
      </c>
      <c r="P161" s="44" t="s">
        <v>363</v>
      </c>
      <c r="Q161" s="29"/>
      <c r="R161" s="50" t="s">
        <v>361</v>
      </c>
      <c r="S161" s="46" t="s">
        <v>363</v>
      </c>
      <c r="T161" s="46" t="s">
        <v>364</v>
      </c>
      <c r="U161" s="41"/>
      <c r="V161" s="41">
        <v>2340391912</v>
      </c>
      <c r="W161" s="41"/>
      <c r="X161" s="53">
        <v>2248380226</v>
      </c>
      <c r="Y161" s="29"/>
      <c r="Z161" s="37">
        <f t="shared" si="7"/>
        <v>0</v>
      </c>
      <c r="AA161" s="37">
        <f t="shared" si="7"/>
        <v>-2295488227</v>
      </c>
      <c r="AB161" s="29"/>
      <c r="AC161" s="29"/>
      <c r="AD161" s="29"/>
      <c r="AE161" s="29"/>
      <c r="AF161" s="178"/>
      <c r="AP161" s="179"/>
    </row>
    <row r="162" spans="1:42" ht="15.75" customHeight="1">
      <c r="A162" s="50" t="s">
        <v>365</v>
      </c>
      <c r="B162" s="46">
        <v>4151078000</v>
      </c>
      <c r="C162" s="39"/>
      <c r="D162" s="39">
        <v>0</v>
      </c>
      <c r="E162" s="41"/>
      <c r="F162" s="51">
        <v>0</v>
      </c>
      <c r="G162" s="47"/>
      <c r="H162" s="48"/>
      <c r="I162" s="27"/>
      <c r="J162" s="28"/>
      <c r="K162" s="29"/>
      <c r="L162" s="29"/>
      <c r="M162" s="30"/>
      <c r="N162" s="29"/>
      <c r="O162" s="49"/>
      <c r="P162" s="44"/>
      <c r="Q162" s="29"/>
      <c r="R162" s="50" t="s">
        <v>365</v>
      </c>
      <c r="S162" s="46"/>
      <c r="T162" s="46" t="s">
        <v>366</v>
      </c>
      <c r="U162" s="41"/>
      <c r="V162" s="41"/>
      <c r="W162" s="41"/>
      <c r="X162" s="53"/>
      <c r="Y162" s="29"/>
      <c r="Z162" s="37">
        <f t="shared" si="7"/>
        <v>0</v>
      </c>
      <c r="AA162" s="37">
        <f t="shared" si="7"/>
        <v>0</v>
      </c>
      <c r="AB162" s="29"/>
      <c r="AC162" s="29"/>
      <c r="AD162" s="29"/>
      <c r="AE162" s="29"/>
      <c r="AF162" s="178"/>
      <c r="AP162" s="179"/>
    </row>
    <row r="163" spans="1:42" ht="15.75" customHeight="1">
      <c r="A163" s="50" t="s">
        <v>367</v>
      </c>
      <c r="B163" s="46">
        <v>4151081000</v>
      </c>
      <c r="C163" s="39"/>
      <c r="D163" s="39">
        <v>123938229</v>
      </c>
      <c r="E163" s="41"/>
      <c r="F163" s="51">
        <v>121008319</v>
      </c>
      <c r="G163" s="47"/>
      <c r="H163" s="48">
        <v>360617846</v>
      </c>
      <c r="I163" s="27">
        <f>D163-F173</f>
        <v>123938229</v>
      </c>
      <c r="J163" s="28" t="e">
        <f>(D163-F173)/F173</f>
        <v>#DIV/0!</v>
      </c>
      <c r="K163" s="29"/>
      <c r="L163" s="29"/>
      <c r="M163" s="30"/>
      <c r="N163" s="29"/>
      <c r="O163" s="49" t="s">
        <v>368</v>
      </c>
      <c r="P163" s="44" t="s">
        <v>369</v>
      </c>
      <c r="Q163" s="29"/>
      <c r="R163" s="50" t="s">
        <v>367</v>
      </c>
      <c r="S163" s="46" t="s">
        <v>369</v>
      </c>
      <c r="T163" s="46" t="s">
        <v>370</v>
      </c>
      <c r="U163" s="41"/>
      <c r="V163" s="41">
        <v>380613131</v>
      </c>
      <c r="W163" s="41"/>
      <c r="X163" s="53">
        <v>566079173</v>
      </c>
      <c r="Y163" s="29"/>
      <c r="Z163" s="37">
        <f t="shared" si="7"/>
        <v>0</v>
      </c>
      <c r="AA163" s="37">
        <f t="shared" si="7"/>
        <v>-256674902</v>
      </c>
      <c r="AB163" s="29"/>
      <c r="AC163" s="29"/>
      <c r="AD163" s="29"/>
      <c r="AE163" s="29"/>
      <c r="AF163" s="178"/>
      <c r="AP163" s="179"/>
    </row>
    <row r="164" spans="1:42" ht="15.75" customHeight="1">
      <c r="A164" s="86" t="s">
        <v>371</v>
      </c>
      <c r="B164" s="35">
        <v>4151084000</v>
      </c>
      <c r="C164" s="39"/>
      <c r="D164" s="39">
        <v>0</v>
      </c>
      <c r="E164" s="36"/>
      <c r="F164" s="51">
        <v>0</v>
      </c>
      <c r="G164" s="126"/>
      <c r="H164" s="127"/>
      <c r="I164" s="27"/>
      <c r="J164" s="28"/>
      <c r="K164" s="29"/>
      <c r="L164" s="29"/>
      <c r="M164" s="30"/>
      <c r="N164" s="29"/>
      <c r="O164" s="49"/>
      <c r="P164" s="44"/>
      <c r="Q164" s="29"/>
      <c r="R164" s="50"/>
      <c r="S164" s="46"/>
      <c r="T164" s="46"/>
      <c r="U164" s="41"/>
      <c r="V164" s="41"/>
      <c r="W164" s="41"/>
      <c r="X164" s="128"/>
      <c r="Y164" s="29"/>
      <c r="Z164" s="37"/>
      <c r="AA164" s="37"/>
      <c r="AB164" s="29"/>
      <c r="AC164" s="29"/>
      <c r="AD164" s="29"/>
      <c r="AE164" s="29"/>
      <c r="AF164" s="178"/>
      <c r="AP164" s="179"/>
    </row>
    <row r="165" spans="1:42" ht="15.75" customHeight="1">
      <c r="A165" s="21" t="s">
        <v>372</v>
      </c>
      <c r="B165" s="22">
        <v>4240000000</v>
      </c>
      <c r="C165" s="113"/>
      <c r="D165" s="113">
        <v>-22203212898</v>
      </c>
      <c r="E165" s="24"/>
      <c r="F165" s="170">
        <v>-27504893314</v>
      </c>
      <c r="G165" s="25"/>
      <c r="H165" s="26">
        <f>H7-H40-H97</f>
        <v>-37813671831</v>
      </c>
      <c r="I165" s="27">
        <f>D165-F176</f>
        <v>-22308602273</v>
      </c>
      <c r="J165" s="28">
        <f>(D165-F176)/F176</f>
        <v>-211.67790655367298</v>
      </c>
      <c r="K165" s="29"/>
      <c r="L165" s="29"/>
      <c r="M165" s="30"/>
      <c r="N165" s="31">
        <f>M165-F176</f>
        <v>-105389375</v>
      </c>
      <c r="O165" s="77" t="s">
        <v>373</v>
      </c>
      <c r="P165" s="78" t="s">
        <v>374</v>
      </c>
      <c r="Q165" s="29"/>
      <c r="R165" s="79" t="s">
        <v>375</v>
      </c>
      <c r="S165" s="80" t="s">
        <v>374</v>
      </c>
      <c r="T165" s="80" t="s">
        <v>376</v>
      </c>
      <c r="U165" s="81"/>
      <c r="V165" s="81">
        <v>-37054082894</v>
      </c>
      <c r="W165" s="81"/>
      <c r="X165" s="81">
        <v>824411179</v>
      </c>
      <c r="Y165" s="29"/>
      <c r="Z165" s="37">
        <f t="shared" ref="Z165:AA196" si="10">C165-U165</f>
        <v>0</v>
      </c>
      <c r="AA165" s="37">
        <f t="shared" si="10"/>
        <v>14850869996</v>
      </c>
      <c r="AB165" s="29"/>
      <c r="AC165" s="29"/>
      <c r="AD165" s="29"/>
      <c r="AE165" s="29"/>
      <c r="AF165" s="178"/>
      <c r="AP165" s="179"/>
    </row>
    <row r="166" spans="1:42" ht="15.75" customHeight="1">
      <c r="A166" s="72" t="s">
        <v>377</v>
      </c>
      <c r="B166" s="73">
        <v>4120000000</v>
      </c>
      <c r="C166" s="113"/>
      <c r="D166" s="113">
        <v>8783734</v>
      </c>
      <c r="E166" s="74"/>
      <c r="F166" s="170">
        <v>3559394</v>
      </c>
      <c r="G166" s="75"/>
      <c r="H166" s="76">
        <f>H167</f>
        <v>21307787</v>
      </c>
      <c r="I166" s="27">
        <f>D166-F177</f>
        <v>8783734</v>
      </c>
      <c r="J166" s="28" t="e">
        <f>(D166-F177)/F177</f>
        <v>#DIV/0!</v>
      </c>
      <c r="K166" s="29"/>
      <c r="L166" s="29"/>
      <c r="M166" s="30"/>
      <c r="N166" s="31">
        <f>M166-F177</f>
        <v>0</v>
      </c>
      <c r="O166" s="77" t="s">
        <v>378</v>
      </c>
      <c r="P166" s="78" t="s">
        <v>276</v>
      </c>
      <c r="Q166" s="29"/>
      <c r="R166" s="79" t="s">
        <v>379</v>
      </c>
      <c r="S166" s="80" t="s">
        <v>276</v>
      </c>
      <c r="T166" s="80" t="s">
        <v>274</v>
      </c>
      <c r="U166" s="81"/>
      <c r="V166" s="81">
        <v>17059311</v>
      </c>
      <c r="W166" s="81"/>
      <c r="X166" s="81">
        <v>223560534</v>
      </c>
      <c r="Y166" s="29"/>
      <c r="Z166" s="37">
        <f t="shared" si="10"/>
        <v>0</v>
      </c>
      <c r="AA166" s="37">
        <f t="shared" si="10"/>
        <v>-8275577</v>
      </c>
      <c r="AB166" s="29"/>
      <c r="AC166" s="38"/>
      <c r="AD166" s="29"/>
      <c r="AE166" s="29"/>
      <c r="AP166" s="179"/>
    </row>
    <row r="167" spans="1:42" ht="15.75" customHeight="1">
      <c r="A167" s="45" t="s">
        <v>380</v>
      </c>
      <c r="B167" s="46">
        <v>4120500000</v>
      </c>
      <c r="C167" s="39"/>
      <c r="D167" s="40">
        <v>8783734</v>
      </c>
      <c r="E167" s="129"/>
      <c r="F167" s="172">
        <v>3559394</v>
      </c>
      <c r="G167" s="47"/>
      <c r="H167" s="130">
        <v>21307787</v>
      </c>
      <c r="I167" s="27">
        <f>D167-F178</f>
        <v>8783734</v>
      </c>
      <c r="J167" s="28" t="e">
        <f>(D167-F178)/F178</f>
        <v>#DIV/0!</v>
      </c>
      <c r="K167" s="29"/>
      <c r="L167" s="29"/>
      <c r="M167" s="30"/>
      <c r="N167" s="31">
        <f>M167-F178</f>
        <v>0</v>
      </c>
      <c r="O167" s="43" t="s">
        <v>381</v>
      </c>
      <c r="P167" s="44" t="s">
        <v>280</v>
      </c>
      <c r="Q167" s="29"/>
      <c r="R167" s="45" t="s">
        <v>380</v>
      </c>
      <c r="S167" s="46" t="s">
        <v>280</v>
      </c>
      <c r="T167" s="46" t="s">
        <v>279</v>
      </c>
      <c r="U167" s="41"/>
      <c r="V167" s="41">
        <v>17059311</v>
      </c>
      <c r="W167" s="41"/>
      <c r="X167" s="41">
        <v>223560534</v>
      </c>
      <c r="Y167" s="29"/>
      <c r="Z167" s="37">
        <f t="shared" si="10"/>
        <v>0</v>
      </c>
      <c r="AA167" s="37">
        <f t="shared" si="10"/>
        <v>-8275577</v>
      </c>
      <c r="AB167" s="29"/>
      <c r="AC167" s="29"/>
      <c r="AD167" s="29"/>
      <c r="AE167" s="29"/>
      <c r="AP167" s="179"/>
    </row>
    <row r="168" spans="1:42" ht="15.75" customHeight="1">
      <c r="A168" s="50" t="s">
        <v>382</v>
      </c>
      <c r="B168" s="182">
        <v>4120503000</v>
      </c>
      <c r="C168" s="39"/>
      <c r="D168" s="39">
        <v>0</v>
      </c>
      <c r="E168" s="129"/>
      <c r="F168" s="51">
        <v>0</v>
      </c>
      <c r="G168" s="55"/>
      <c r="H168" s="58">
        <v>0</v>
      </c>
      <c r="I168" s="27"/>
      <c r="J168" s="28"/>
      <c r="K168" s="29"/>
      <c r="L168" s="29"/>
      <c r="M168" s="30"/>
      <c r="N168" s="31"/>
      <c r="O168" s="131"/>
      <c r="P168" s="44"/>
      <c r="Q168" s="29"/>
      <c r="R168" s="50" t="s">
        <v>382</v>
      </c>
      <c r="S168" s="46"/>
      <c r="T168" s="132" t="s">
        <v>383</v>
      </c>
      <c r="U168" s="41"/>
      <c r="V168" s="41">
        <v>0</v>
      </c>
      <c r="W168" s="41"/>
      <c r="X168" s="53">
        <v>0</v>
      </c>
      <c r="Y168" s="29"/>
      <c r="Z168" s="37">
        <f t="shared" si="10"/>
        <v>0</v>
      </c>
      <c r="AA168" s="37">
        <f t="shared" si="10"/>
        <v>0</v>
      </c>
      <c r="AB168" s="29"/>
      <c r="AC168" s="29"/>
      <c r="AD168" s="29"/>
      <c r="AE168" s="29"/>
      <c r="AP168" s="179"/>
    </row>
    <row r="169" spans="1:42" ht="15.75" customHeight="1">
      <c r="A169" s="50" t="s">
        <v>384</v>
      </c>
      <c r="B169" s="182">
        <v>4120506000</v>
      </c>
      <c r="C169" s="39"/>
      <c r="D169" s="39">
        <v>0</v>
      </c>
      <c r="E169" s="129"/>
      <c r="F169" s="51">
        <v>0</v>
      </c>
      <c r="G169" s="55"/>
      <c r="H169" s="58">
        <v>0</v>
      </c>
      <c r="I169" s="27"/>
      <c r="J169" s="28"/>
      <c r="K169" s="29"/>
      <c r="L169" s="29"/>
      <c r="M169" s="30"/>
      <c r="N169" s="31"/>
      <c r="O169" s="131"/>
      <c r="P169" s="44"/>
      <c r="Q169" s="29"/>
      <c r="R169" s="50" t="s">
        <v>384</v>
      </c>
      <c r="S169" s="46"/>
      <c r="T169" s="132" t="s">
        <v>385</v>
      </c>
      <c r="U169" s="41"/>
      <c r="V169" s="41">
        <v>0</v>
      </c>
      <c r="W169" s="41"/>
      <c r="X169" s="53">
        <v>0</v>
      </c>
      <c r="Y169" s="29"/>
      <c r="Z169" s="37">
        <f t="shared" si="10"/>
        <v>0</v>
      </c>
      <c r="AA169" s="37">
        <f t="shared" si="10"/>
        <v>0</v>
      </c>
      <c r="AB169" s="29"/>
      <c r="AC169" s="29"/>
      <c r="AD169" s="29"/>
      <c r="AE169" s="29"/>
      <c r="AP169" s="179"/>
    </row>
    <row r="170" spans="1:42" ht="15.75" customHeight="1">
      <c r="A170" s="50" t="s">
        <v>386</v>
      </c>
      <c r="B170" s="182">
        <v>4120509000</v>
      </c>
      <c r="C170" s="39"/>
      <c r="D170" s="39">
        <v>0</v>
      </c>
      <c r="E170" s="129"/>
      <c r="F170" s="51">
        <v>0</v>
      </c>
      <c r="G170" s="55"/>
      <c r="H170" s="58">
        <v>0</v>
      </c>
      <c r="I170" s="27"/>
      <c r="J170" s="28"/>
      <c r="K170" s="29"/>
      <c r="L170" s="29"/>
      <c r="M170" s="30"/>
      <c r="N170" s="31"/>
      <c r="O170" s="131"/>
      <c r="P170" s="44"/>
      <c r="Q170" s="29"/>
      <c r="R170" s="50" t="s">
        <v>386</v>
      </c>
      <c r="S170" s="46"/>
      <c r="T170" s="132" t="s">
        <v>387</v>
      </c>
      <c r="U170" s="41"/>
      <c r="V170" s="41">
        <v>0</v>
      </c>
      <c r="W170" s="41"/>
      <c r="X170" s="53">
        <v>0</v>
      </c>
      <c r="Y170" s="29"/>
      <c r="Z170" s="37">
        <f t="shared" si="10"/>
        <v>0</v>
      </c>
      <c r="AA170" s="37">
        <f t="shared" si="10"/>
        <v>0</v>
      </c>
      <c r="AB170" s="29"/>
      <c r="AC170" s="29"/>
      <c r="AD170" s="29"/>
      <c r="AE170" s="29"/>
      <c r="AP170" s="179"/>
    </row>
    <row r="171" spans="1:42" ht="15.75" customHeight="1" thickBot="1">
      <c r="A171" s="50" t="s">
        <v>388</v>
      </c>
      <c r="B171" s="46">
        <v>4120512000</v>
      </c>
      <c r="C171" s="39"/>
      <c r="D171" s="39">
        <v>0</v>
      </c>
      <c r="E171" s="133"/>
      <c r="F171" s="51">
        <v>0</v>
      </c>
      <c r="G171" s="115"/>
      <c r="H171" s="116">
        <v>0</v>
      </c>
      <c r="I171" s="27">
        <f t="shared" ref="I171:I176" si="11">D171-F181</f>
        <v>0</v>
      </c>
      <c r="J171" s="28" t="e">
        <f t="shared" ref="J171:J176" si="12">(D171-F181)/F181</f>
        <v>#DIV/0!</v>
      </c>
      <c r="K171" s="29"/>
      <c r="L171" s="29"/>
      <c r="M171" s="30"/>
      <c r="N171" s="29"/>
      <c r="O171" s="105" t="s">
        <v>389</v>
      </c>
      <c r="P171" s="89" t="s">
        <v>390</v>
      </c>
      <c r="Q171" s="29"/>
      <c r="R171" s="50" t="s">
        <v>388</v>
      </c>
      <c r="S171" s="46" t="s">
        <v>390</v>
      </c>
      <c r="T171" s="46" t="s">
        <v>391</v>
      </c>
      <c r="U171" s="41"/>
      <c r="V171" s="41">
        <v>0</v>
      </c>
      <c r="W171" s="41"/>
      <c r="X171" s="53">
        <v>0</v>
      </c>
      <c r="Y171" s="29"/>
      <c r="Z171" s="37">
        <f t="shared" si="10"/>
        <v>0</v>
      </c>
      <c r="AA171" s="37">
        <f t="shared" si="10"/>
        <v>0</v>
      </c>
      <c r="AB171" s="29"/>
      <c r="AC171" s="29"/>
      <c r="AD171" s="29"/>
      <c r="AE171" s="29"/>
      <c r="AP171" s="179"/>
    </row>
    <row r="172" spans="1:42" ht="15.75" customHeight="1">
      <c r="A172" s="50" t="s">
        <v>392</v>
      </c>
      <c r="B172" s="46">
        <v>4120515000</v>
      </c>
      <c r="C172" s="39"/>
      <c r="D172" s="39">
        <v>0</v>
      </c>
      <c r="E172" s="129"/>
      <c r="F172" s="51">
        <v>0</v>
      </c>
      <c r="G172" s="55"/>
      <c r="H172" s="58">
        <v>0</v>
      </c>
      <c r="I172" s="27">
        <f t="shared" si="11"/>
        <v>0</v>
      </c>
      <c r="J172" s="28" t="e">
        <f t="shared" si="12"/>
        <v>#DIV/0!</v>
      </c>
      <c r="K172" s="29"/>
      <c r="L172" s="29"/>
      <c r="M172" s="30"/>
      <c r="N172" s="29"/>
      <c r="O172" s="49" t="s">
        <v>393</v>
      </c>
      <c r="P172" s="44" t="s">
        <v>394</v>
      </c>
      <c r="Q172" s="29"/>
      <c r="R172" s="50" t="s">
        <v>392</v>
      </c>
      <c r="S172" s="46" t="s">
        <v>394</v>
      </c>
      <c r="T172" s="46" t="s">
        <v>395</v>
      </c>
      <c r="U172" s="41"/>
      <c r="V172" s="41">
        <v>0</v>
      </c>
      <c r="W172" s="41"/>
      <c r="X172" s="53">
        <v>0</v>
      </c>
      <c r="Y172" s="29"/>
      <c r="Z172" s="37">
        <f t="shared" si="10"/>
        <v>0</v>
      </c>
      <c r="AA172" s="37">
        <f t="shared" si="10"/>
        <v>0</v>
      </c>
      <c r="AB172" s="29"/>
      <c r="AC172" s="29"/>
      <c r="AD172" s="29"/>
      <c r="AE172" s="29"/>
      <c r="AP172" s="179"/>
    </row>
    <row r="173" spans="1:42" ht="15.75" customHeight="1">
      <c r="A173" s="50" t="s">
        <v>396</v>
      </c>
      <c r="B173" s="46">
        <v>4120518000</v>
      </c>
      <c r="C173" s="39"/>
      <c r="D173" s="39">
        <v>0</v>
      </c>
      <c r="E173" s="129"/>
      <c r="F173" s="51">
        <v>0</v>
      </c>
      <c r="G173" s="55"/>
      <c r="H173" s="58">
        <v>0</v>
      </c>
      <c r="I173" s="27">
        <f t="shared" si="11"/>
        <v>0</v>
      </c>
      <c r="J173" s="28" t="e">
        <f t="shared" si="12"/>
        <v>#DIV/0!</v>
      </c>
      <c r="K173" s="29"/>
      <c r="L173" s="29"/>
      <c r="M173" s="30"/>
      <c r="N173" s="29"/>
      <c r="O173" s="49" t="s">
        <v>397</v>
      </c>
      <c r="P173" s="44" t="s">
        <v>398</v>
      </c>
      <c r="Q173" s="29"/>
      <c r="R173" s="50" t="s">
        <v>396</v>
      </c>
      <c r="S173" s="46" t="s">
        <v>398</v>
      </c>
      <c r="T173" s="46" t="s">
        <v>399</v>
      </c>
      <c r="U173" s="41"/>
      <c r="V173" s="41">
        <v>0</v>
      </c>
      <c r="W173" s="41"/>
      <c r="X173" s="53">
        <v>0</v>
      </c>
      <c r="Y173" s="29"/>
      <c r="Z173" s="37">
        <f t="shared" si="10"/>
        <v>0</v>
      </c>
      <c r="AA173" s="37">
        <f t="shared" si="10"/>
        <v>0</v>
      </c>
      <c r="AB173" s="29"/>
      <c r="AC173" s="29"/>
      <c r="AD173" s="29"/>
      <c r="AE173" s="29"/>
      <c r="AP173" s="179"/>
    </row>
    <row r="174" spans="1:42" ht="15.75" customHeight="1" thickBot="1">
      <c r="A174" s="50" t="s">
        <v>400</v>
      </c>
      <c r="B174" s="46">
        <v>4120521000</v>
      </c>
      <c r="C174" s="39"/>
      <c r="D174" s="39">
        <v>8783734</v>
      </c>
      <c r="E174" s="134"/>
      <c r="F174" s="51">
        <v>3559394</v>
      </c>
      <c r="G174" s="135"/>
      <c r="H174" s="92">
        <v>21307787</v>
      </c>
      <c r="I174" s="93">
        <f t="shared" si="11"/>
        <v>8783734</v>
      </c>
      <c r="J174" s="94" t="e">
        <f t="shared" si="12"/>
        <v>#DIV/0!</v>
      </c>
      <c r="K174" s="95"/>
      <c r="L174" s="95"/>
      <c r="M174" s="96"/>
      <c r="N174" s="95"/>
      <c r="O174" s="88" t="s">
        <v>401</v>
      </c>
      <c r="P174" s="89" t="s">
        <v>402</v>
      </c>
      <c r="Q174" s="95"/>
      <c r="R174" s="97" t="s">
        <v>400</v>
      </c>
      <c r="S174" s="98" t="s">
        <v>402</v>
      </c>
      <c r="T174" s="98" t="s">
        <v>403</v>
      </c>
      <c r="U174" s="136"/>
      <c r="V174" s="99">
        <v>17059311</v>
      </c>
      <c r="W174" s="137"/>
      <c r="X174" s="100">
        <v>223560534</v>
      </c>
      <c r="Y174" s="95"/>
      <c r="Z174" s="101">
        <f t="shared" si="10"/>
        <v>0</v>
      </c>
      <c r="AA174" s="101">
        <f t="shared" si="10"/>
        <v>-8275577</v>
      </c>
      <c r="AB174" s="95"/>
      <c r="AC174" s="95"/>
      <c r="AD174" s="95"/>
      <c r="AE174" s="95"/>
      <c r="AF174" s="177"/>
      <c r="AP174" s="179"/>
    </row>
    <row r="175" spans="1:42" ht="15.75" customHeight="1">
      <c r="A175" s="72" t="s">
        <v>404</v>
      </c>
      <c r="B175" s="73">
        <v>4180000000</v>
      </c>
      <c r="C175" s="113"/>
      <c r="D175" s="113">
        <v>167498509</v>
      </c>
      <c r="E175" s="74"/>
      <c r="F175" s="170">
        <v>105389375</v>
      </c>
      <c r="G175" s="25"/>
      <c r="H175" s="26">
        <f>H176</f>
        <v>998362462</v>
      </c>
      <c r="I175" s="27">
        <f t="shared" si="11"/>
        <v>82849134</v>
      </c>
      <c r="J175" s="28">
        <f t="shared" si="12"/>
        <v>0.97873296760903428</v>
      </c>
      <c r="K175" s="29"/>
      <c r="L175" s="29"/>
      <c r="M175" s="30"/>
      <c r="N175" s="31">
        <f>M175-F185</f>
        <v>-84649375</v>
      </c>
      <c r="O175" s="32" t="s">
        <v>405</v>
      </c>
      <c r="P175" s="33" t="s">
        <v>406</v>
      </c>
      <c r="Q175" s="29"/>
      <c r="R175" s="34" t="s">
        <v>407</v>
      </c>
      <c r="S175" s="35" t="s">
        <v>406</v>
      </c>
      <c r="T175" s="35" t="s">
        <v>406</v>
      </c>
      <c r="U175" s="36"/>
      <c r="V175" s="36">
        <v>373736534</v>
      </c>
      <c r="W175" s="36"/>
      <c r="X175" s="36">
        <v>335164374</v>
      </c>
      <c r="Y175" s="29"/>
      <c r="Z175" s="37">
        <f t="shared" si="10"/>
        <v>0</v>
      </c>
      <c r="AA175" s="37">
        <f t="shared" si="10"/>
        <v>-206238025</v>
      </c>
      <c r="AB175" s="29"/>
      <c r="AC175" s="29"/>
      <c r="AD175" s="29"/>
      <c r="AE175" s="29"/>
      <c r="AP175" s="179"/>
    </row>
    <row r="176" spans="1:42" ht="15.75" customHeight="1">
      <c r="A176" s="45" t="s">
        <v>408</v>
      </c>
      <c r="B176" s="46">
        <v>4180500000</v>
      </c>
      <c r="C176" s="39"/>
      <c r="D176" s="40">
        <v>167498509</v>
      </c>
      <c r="E176" s="129"/>
      <c r="F176" s="172">
        <v>105389375</v>
      </c>
      <c r="G176" s="47"/>
      <c r="H176" s="76">
        <f>SUM(H177:H188)</f>
        <v>998362462</v>
      </c>
      <c r="I176" s="27">
        <f t="shared" si="11"/>
        <v>167498509</v>
      </c>
      <c r="J176" s="28" t="e">
        <f t="shared" si="12"/>
        <v>#DIV/0!</v>
      </c>
      <c r="K176" s="29"/>
      <c r="L176" s="29"/>
      <c r="M176" s="30"/>
      <c r="N176" s="31">
        <f>M176-F186</f>
        <v>0</v>
      </c>
      <c r="O176" s="43" t="s">
        <v>409</v>
      </c>
      <c r="P176" s="44" t="s">
        <v>410</v>
      </c>
      <c r="Q176" s="29"/>
      <c r="R176" s="45" t="s">
        <v>408</v>
      </c>
      <c r="S176" s="46" t="s">
        <v>410</v>
      </c>
      <c r="T176" s="46" t="s">
        <v>410</v>
      </c>
      <c r="U176" s="41"/>
      <c r="V176" s="41">
        <v>373736534</v>
      </c>
      <c r="W176" s="41"/>
      <c r="X176" s="41">
        <v>335164374</v>
      </c>
      <c r="Y176" s="29"/>
      <c r="Z176" s="37">
        <f t="shared" si="10"/>
        <v>0</v>
      </c>
      <c r="AA176" s="37">
        <f t="shared" si="10"/>
        <v>-206238025</v>
      </c>
      <c r="AB176" s="29"/>
      <c r="AC176" s="29"/>
      <c r="AD176" s="29"/>
      <c r="AE176" s="29"/>
      <c r="AP176" s="179"/>
    </row>
    <row r="177" spans="1:42" ht="15.75" customHeight="1">
      <c r="A177" s="50" t="s">
        <v>411</v>
      </c>
      <c r="B177" s="46">
        <v>4180503000</v>
      </c>
      <c r="C177" s="39"/>
      <c r="D177" s="39">
        <v>0</v>
      </c>
      <c r="E177" s="129"/>
      <c r="F177" s="138"/>
      <c r="G177" s="47"/>
      <c r="H177" s="48"/>
      <c r="I177" s="27"/>
      <c r="J177" s="28"/>
      <c r="K177" s="29"/>
      <c r="L177" s="29"/>
      <c r="M177" s="30"/>
      <c r="N177" s="31"/>
      <c r="O177" s="43"/>
      <c r="P177" s="44"/>
      <c r="Q177" s="29"/>
      <c r="R177" s="50" t="s">
        <v>411</v>
      </c>
      <c r="S177" s="46"/>
      <c r="T177" s="46" t="s">
        <v>412</v>
      </c>
      <c r="U177" s="41"/>
      <c r="V177" s="41"/>
      <c r="W177" s="41"/>
      <c r="X177" s="53"/>
      <c r="Y177" s="29"/>
      <c r="Z177" s="37">
        <f t="shared" si="10"/>
        <v>0</v>
      </c>
      <c r="AA177" s="37">
        <f t="shared" si="10"/>
        <v>0</v>
      </c>
      <c r="AB177" s="29"/>
      <c r="AC177" s="29"/>
      <c r="AD177" s="29"/>
      <c r="AE177" s="29"/>
      <c r="AP177" s="179"/>
    </row>
    <row r="178" spans="1:42" ht="15.75" customHeight="1">
      <c r="A178" s="50" t="s">
        <v>413</v>
      </c>
      <c r="B178" s="46">
        <v>4180506000</v>
      </c>
      <c r="C178" s="39"/>
      <c r="D178" s="39">
        <v>0</v>
      </c>
      <c r="E178" s="129"/>
      <c r="F178" s="138"/>
      <c r="G178" s="47"/>
      <c r="H178" s="48"/>
      <c r="I178" s="27"/>
      <c r="J178" s="28"/>
      <c r="K178" s="29"/>
      <c r="L178" s="29"/>
      <c r="M178" s="30"/>
      <c r="N178" s="31"/>
      <c r="O178" s="43"/>
      <c r="P178" s="44"/>
      <c r="Q178" s="29"/>
      <c r="R178" s="50" t="s">
        <v>413</v>
      </c>
      <c r="S178" s="46"/>
      <c r="T178" s="46" t="s">
        <v>414</v>
      </c>
      <c r="U178" s="41"/>
      <c r="V178" s="41"/>
      <c r="W178" s="41"/>
      <c r="X178" s="53"/>
      <c r="Y178" s="29"/>
      <c r="Z178" s="37">
        <f t="shared" si="10"/>
        <v>0</v>
      </c>
      <c r="AA178" s="37">
        <f t="shared" si="10"/>
        <v>0</v>
      </c>
      <c r="AB178" s="29"/>
      <c r="AC178" s="29"/>
      <c r="AD178" s="29"/>
      <c r="AE178" s="29"/>
      <c r="AP178" s="179"/>
    </row>
    <row r="179" spans="1:42" ht="15.75" customHeight="1">
      <c r="A179" s="50" t="s">
        <v>415</v>
      </c>
      <c r="B179" s="46">
        <v>4180509000</v>
      </c>
      <c r="C179" s="39"/>
      <c r="D179" s="39">
        <v>0</v>
      </c>
      <c r="E179" s="129"/>
      <c r="F179" s="51">
        <v>0</v>
      </c>
      <c r="G179" s="47"/>
      <c r="H179" s="48">
        <v>43546690</v>
      </c>
      <c r="I179" s="27">
        <f>D179-E189</f>
        <v>0</v>
      </c>
      <c r="J179" s="28" t="e">
        <f>(D179-E189)/E189</f>
        <v>#DIV/0!</v>
      </c>
      <c r="K179" s="29"/>
      <c r="L179" s="29"/>
      <c r="M179" s="30"/>
      <c r="N179" s="29"/>
      <c r="O179" s="52" t="s">
        <v>416</v>
      </c>
      <c r="P179" s="44" t="s">
        <v>417</v>
      </c>
      <c r="Q179" s="29"/>
      <c r="R179" s="50" t="s">
        <v>415</v>
      </c>
      <c r="S179" s="46" t="s">
        <v>417</v>
      </c>
      <c r="T179" s="46" t="s">
        <v>418</v>
      </c>
      <c r="U179" s="139"/>
      <c r="V179" s="41">
        <v>0</v>
      </c>
      <c r="W179" s="41"/>
      <c r="X179" s="53">
        <v>0</v>
      </c>
      <c r="Y179" s="29"/>
      <c r="Z179" s="37">
        <f t="shared" si="10"/>
        <v>0</v>
      </c>
      <c r="AA179" s="37">
        <f t="shared" si="10"/>
        <v>0</v>
      </c>
      <c r="AB179" s="29"/>
      <c r="AC179" s="29"/>
      <c r="AD179" s="29"/>
      <c r="AE179" s="29"/>
      <c r="AP179" s="179"/>
    </row>
    <row r="180" spans="1:42" ht="15.75" customHeight="1">
      <c r="A180" s="50" t="s">
        <v>419</v>
      </c>
      <c r="B180" s="46">
        <v>4180512000</v>
      </c>
      <c r="C180" s="39"/>
      <c r="D180" s="39">
        <v>0</v>
      </c>
      <c r="E180" s="129"/>
      <c r="F180" s="51">
        <v>0</v>
      </c>
      <c r="G180" s="47"/>
      <c r="H180" s="58">
        <v>0</v>
      </c>
      <c r="I180" s="27">
        <f>D180-F190</f>
        <v>-146751567</v>
      </c>
      <c r="J180" s="28">
        <f>(D180-F190)/F190</f>
        <v>-1</v>
      </c>
      <c r="K180" s="29"/>
      <c r="L180" s="29"/>
      <c r="M180" s="30"/>
      <c r="N180" s="29"/>
      <c r="O180" s="49" t="s">
        <v>420</v>
      </c>
      <c r="P180" s="44" t="s">
        <v>421</v>
      </c>
      <c r="Q180" s="29"/>
      <c r="R180" s="50" t="s">
        <v>419</v>
      </c>
      <c r="S180" s="46" t="s">
        <v>421</v>
      </c>
      <c r="T180" s="46" t="s">
        <v>422</v>
      </c>
      <c r="U180" s="41"/>
      <c r="V180" s="41">
        <v>0</v>
      </c>
      <c r="W180" s="41"/>
      <c r="X180" s="53">
        <v>0</v>
      </c>
      <c r="Y180" s="29"/>
      <c r="Z180" s="37">
        <f t="shared" si="10"/>
        <v>0</v>
      </c>
      <c r="AA180" s="37">
        <f t="shared" si="10"/>
        <v>0</v>
      </c>
      <c r="AB180" s="29"/>
      <c r="AC180" s="29"/>
      <c r="AD180" s="29"/>
      <c r="AE180" s="29"/>
      <c r="AP180" s="179"/>
    </row>
    <row r="181" spans="1:42" ht="15.75" customHeight="1">
      <c r="A181" s="50" t="s">
        <v>423</v>
      </c>
      <c r="B181" s="46">
        <v>4180512040</v>
      </c>
      <c r="C181" s="39">
        <v>0</v>
      </c>
      <c r="D181" s="39"/>
      <c r="E181" s="39">
        <v>0</v>
      </c>
      <c r="F181" s="138"/>
      <c r="G181" s="55">
        <v>0</v>
      </c>
      <c r="H181" s="58"/>
      <c r="I181" s="27">
        <f>C181-E191</f>
        <v>0</v>
      </c>
      <c r="J181" s="28" t="e">
        <f>(C181-E191)/E191</f>
        <v>#DIV/0!</v>
      </c>
      <c r="K181" s="29"/>
      <c r="L181" s="29"/>
      <c r="M181" s="30"/>
      <c r="N181" s="29"/>
      <c r="O181" s="52" t="s">
        <v>424</v>
      </c>
      <c r="P181" s="44" t="s">
        <v>425</v>
      </c>
      <c r="Q181" s="29"/>
      <c r="R181" s="50" t="s">
        <v>423</v>
      </c>
      <c r="S181" s="46" t="s">
        <v>425</v>
      </c>
      <c r="T181" s="46" t="s">
        <v>426</v>
      </c>
      <c r="U181" s="41">
        <v>0</v>
      </c>
      <c r="V181" s="41"/>
      <c r="W181" s="41">
        <v>0</v>
      </c>
      <c r="X181" s="53"/>
      <c r="Y181" s="29"/>
      <c r="Z181" s="37">
        <f t="shared" si="10"/>
        <v>0</v>
      </c>
      <c r="AA181" s="37">
        <f t="shared" si="10"/>
        <v>0</v>
      </c>
      <c r="AB181" s="29"/>
      <c r="AC181" s="29"/>
      <c r="AD181" s="29"/>
      <c r="AE181" s="29"/>
      <c r="AP181" s="179"/>
    </row>
    <row r="182" spans="1:42" ht="15.75" customHeight="1">
      <c r="A182" s="50" t="s">
        <v>427</v>
      </c>
      <c r="B182" s="46">
        <v>4180512080</v>
      </c>
      <c r="C182" s="39">
        <v>0</v>
      </c>
      <c r="D182" s="39"/>
      <c r="E182" s="39">
        <v>0</v>
      </c>
      <c r="F182" s="138"/>
      <c r="G182" s="55">
        <v>0</v>
      </c>
      <c r="H182" s="58"/>
      <c r="I182" s="27">
        <f>C182-E192</f>
        <v>0</v>
      </c>
      <c r="J182" s="28" t="e">
        <f>(C182-E192)/E192</f>
        <v>#DIV/0!</v>
      </c>
      <c r="K182" s="29"/>
      <c r="L182" s="29"/>
      <c r="M182" s="30"/>
      <c r="N182" s="29"/>
      <c r="O182" s="52" t="s">
        <v>428</v>
      </c>
      <c r="P182" s="44" t="s">
        <v>429</v>
      </c>
      <c r="Q182" s="29"/>
      <c r="R182" s="50" t="s">
        <v>427</v>
      </c>
      <c r="S182" s="46" t="s">
        <v>429</v>
      </c>
      <c r="T182" s="46" t="s">
        <v>430</v>
      </c>
      <c r="U182" s="41">
        <v>0</v>
      </c>
      <c r="V182" s="41"/>
      <c r="W182" s="41">
        <v>0</v>
      </c>
      <c r="X182" s="53"/>
      <c r="Y182" s="29"/>
      <c r="Z182" s="37">
        <f t="shared" si="10"/>
        <v>0</v>
      </c>
      <c r="AA182" s="37">
        <f t="shared" si="10"/>
        <v>0</v>
      </c>
      <c r="AB182" s="29"/>
      <c r="AC182" s="29"/>
      <c r="AD182" s="29"/>
      <c r="AE182" s="29"/>
      <c r="AP182" s="179"/>
    </row>
    <row r="183" spans="1:42" ht="15.75" customHeight="1">
      <c r="A183" s="50" t="s">
        <v>431</v>
      </c>
      <c r="B183" s="46"/>
      <c r="C183" s="39">
        <v>0</v>
      </c>
      <c r="D183" s="39"/>
      <c r="E183" s="39">
        <v>0</v>
      </c>
      <c r="F183" s="138"/>
      <c r="G183" s="55">
        <v>0</v>
      </c>
      <c r="H183" s="58"/>
      <c r="I183" s="27">
        <f>C183-E193</f>
        <v>0</v>
      </c>
      <c r="J183" s="28" t="e">
        <f>(C183-E193)/E193</f>
        <v>#DIV/0!</v>
      </c>
      <c r="K183" s="29"/>
      <c r="L183" s="29"/>
      <c r="M183" s="30"/>
      <c r="N183" s="29"/>
      <c r="O183" s="52" t="s">
        <v>432</v>
      </c>
      <c r="P183" s="44" t="s">
        <v>433</v>
      </c>
      <c r="Q183" s="29"/>
      <c r="R183" s="50" t="s">
        <v>431</v>
      </c>
      <c r="S183" s="46" t="s">
        <v>433</v>
      </c>
      <c r="T183" s="46"/>
      <c r="U183" s="41">
        <v>0</v>
      </c>
      <c r="V183" s="41"/>
      <c r="W183" s="41">
        <v>0</v>
      </c>
      <c r="X183" s="53"/>
      <c r="Y183" s="29"/>
      <c r="Z183" s="37">
        <f t="shared" si="10"/>
        <v>0</v>
      </c>
      <c r="AA183" s="37">
        <f t="shared" si="10"/>
        <v>0</v>
      </c>
      <c r="AB183" s="29"/>
      <c r="AC183" s="29"/>
      <c r="AD183" s="29"/>
      <c r="AE183" s="29"/>
      <c r="AP183" s="179"/>
    </row>
    <row r="184" spans="1:42" ht="15.75" customHeight="1">
      <c r="A184" s="50" t="s">
        <v>434</v>
      </c>
      <c r="B184" s="46">
        <v>4180512120</v>
      </c>
      <c r="C184" s="39">
        <v>0</v>
      </c>
      <c r="D184" s="39"/>
      <c r="E184" s="39">
        <v>0</v>
      </c>
      <c r="F184" s="138"/>
      <c r="G184" s="55">
        <v>0</v>
      </c>
      <c r="H184" s="58"/>
      <c r="I184" s="27">
        <f>C184-E194</f>
        <v>0</v>
      </c>
      <c r="J184" s="28" t="e">
        <f>(C184-E194)/E194</f>
        <v>#DIV/0!</v>
      </c>
      <c r="K184" s="29"/>
      <c r="L184" s="29"/>
      <c r="M184" s="30"/>
      <c r="N184" s="29"/>
      <c r="O184" s="52" t="s">
        <v>435</v>
      </c>
      <c r="P184" s="44" t="s">
        <v>436</v>
      </c>
      <c r="Q184" s="29"/>
      <c r="R184" s="50" t="s">
        <v>434</v>
      </c>
      <c r="S184" s="46" t="s">
        <v>436</v>
      </c>
      <c r="T184" s="46" t="s">
        <v>437</v>
      </c>
      <c r="U184" s="41">
        <v>0</v>
      </c>
      <c r="V184" s="41"/>
      <c r="W184" s="41">
        <v>0</v>
      </c>
      <c r="X184" s="53"/>
      <c r="Y184" s="29"/>
      <c r="Z184" s="37">
        <f t="shared" si="10"/>
        <v>0</v>
      </c>
      <c r="AA184" s="37">
        <f t="shared" si="10"/>
        <v>0</v>
      </c>
      <c r="AB184" s="29"/>
      <c r="AC184" s="29"/>
      <c r="AD184" s="29"/>
      <c r="AE184" s="29"/>
      <c r="AP184" s="179"/>
    </row>
    <row r="185" spans="1:42" ht="15.75" customHeight="1">
      <c r="A185" s="50" t="s">
        <v>438</v>
      </c>
      <c r="B185" s="46">
        <v>4180515000</v>
      </c>
      <c r="C185" s="39"/>
      <c r="D185" s="39">
        <v>123257709</v>
      </c>
      <c r="E185" s="129"/>
      <c r="F185" s="51">
        <v>84649375</v>
      </c>
      <c r="G185" s="47"/>
      <c r="H185" s="48">
        <v>172242203</v>
      </c>
      <c r="I185" s="27">
        <f>D185-E195</f>
        <v>123257709</v>
      </c>
      <c r="J185" s="28" t="e">
        <f>(D185-E195)/E195</f>
        <v>#DIV/0!</v>
      </c>
      <c r="K185" s="29"/>
      <c r="L185" s="29"/>
      <c r="M185" s="30"/>
      <c r="N185" s="29"/>
      <c r="O185" s="52" t="s">
        <v>439</v>
      </c>
      <c r="P185" s="44" t="s">
        <v>226</v>
      </c>
      <c r="Q185" s="29"/>
      <c r="R185" s="50" t="s">
        <v>438</v>
      </c>
      <c r="S185" s="46" t="s">
        <v>226</v>
      </c>
      <c r="T185" s="46" t="s">
        <v>440</v>
      </c>
      <c r="U185" s="139"/>
      <c r="V185" s="41">
        <v>173780534</v>
      </c>
      <c r="W185" s="41"/>
      <c r="X185" s="53">
        <v>186105374</v>
      </c>
      <c r="Y185" s="29"/>
      <c r="Z185" s="37">
        <f t="shared" si="10"/>
        <v>0</v>
      </c>
      <c r="AA185" s="37">
        <f t="shared" si="10"/>
        <v>-50522825</v>
      </c>
      <c r="AB185" s="29"/>
      <c r="AC185" s="29"/>
      <c r="AD185" s="29"/>
      <c r="AE185" s="29"/>
      <c r="AP185" s="179"/>
    </row>
    <row r="186" spans="1:42" ht="15.75" customHeight="1">
      <c r="A186" s="50" t="s">
        <v>441</v>
      </c>
      <c r="B186" s="46">
        <v>4180518000</v>
      </c>
      <c r="C186" s="39"/>
      <c r="D186" s="39">
        <v>0</v>
      </c>
      <c r="E186" s="129"/>
      <c r="F186" s="51">
        <v>0</v>
      </c>
      <c r="G186" s="47"/>
      <c r="H186" s="48"/>
      <c r="I186" s="110"/>
      <c r="J186" s="111"/>
      <c r="K186" s="38"/>
      <c r="L186" s="38"/>
      <c r="M186" s="112"/>
      <c r="N186" s="38"/>
      <c r="O186" s="52"/>
      <c r="P186" s="44"/>
      <c r="Q186" s="38"/>
      <c r="R186" s="50" t="s">
        <v>441</v>
      </c>
      <c r="S186" s="46"/>
      <c r="T186" s="46" t="s">
        <v>442</v>
      </c>
      <c r="U186" s="41"/>
      <c r="V186" s="41"/>
      <c r="W186" s="41"/>
      <c r="X186" s="53"/>
      <c r="Y186" s="38"/>
      <c r="Z186" s="60">
        <f t="shared" si="10"/>
        <v>0</v>
      </c>
      <c r="AA186" s="60">
        <f t="shared" si="10"/>
        <v>0</v>
      </c>
      <c r="AB186" s="38"/>
      <c r="AC186" s="38"/>
      <c r="AD186" s="38"/>
      <c r="AE186" s="38"/>
      <c r="AF186" s="177"/>
      <c r="AP186" s="179"/>
    </row>
    <row r="187" spans="1:42" ht="15.75" customHeight="1">
      <c r="A187" s="50" t="s">
        <v>443</v>
      </c>
      <c r="B187" s="46">
        <v>4180521000</v>
      </c>
      <c r="C187" s="39"/>
      <c r="D187" s="39">
        <v>0</v>
      </c>
      <c r="E187" s="129"/>
      <c r="F187" s="51">
        <v>0</v>
      </c>
      <c r="G187" s="47"/>
      <c r="H187" s="48">
        <v>646093689</v>
      </c>
      <c r="I187" s="27">
        <f>D187-F197</f>
        <v>-53165581</v>
      </c>
      <c r="J187" s="28">
        <f>(D187-F197)/F197</f>
        <v>-1</v>
      </c>
      <c r="K187" s="29"/>
      <c r="L187" s="29"/>
      <c r="M187" s="30"/>
      <c r="N187" s="29"/>
      <c r="O187" s="49" t="s">
        <v>444</v>
      </c>
      <c r="P187" s="44" t="s">
        <v>422</v>
      </c>
      <c r="Q187" s="29"/>
      <c r="R187" s="50" t="s">
        <v>443</v>
      </c>
      <c r="S187" s="46" t="s">
        <v>422</v>
      </c>
      <c r="T187" s="46" t="s">
        <v>445</v>
      </c>
      <c r="U187" s="41"/>
      <c r="V187" s="41">
        <v>0</v>
      </c>
      <c r="W187" s="41"/>
      <c r="X187" s="53">
        <v>0</v>
      </c>
      <c r="Y187" s="29"/>
      <c r="Z187" s="37">
        <f t="shared" si="10"/>
        <v>0</v>
      </c>
      <c r="AA187" s="37">
        <f t="shared" si="10"/>
        <v>0</v>
      </c>
      <c r="AB187" s="29"/>
      <c r="AC187" s="29"/>
      <c r="AD187" s="29"/>
      <c r="AE187" s="29"/>
      <c r="AP187" s="179"/>
    </row>
    <row r="188" spans="1:42" ht="15.75" customHeight="1">
      <c r="A188" s="50" t="s">
        <v>446</v>
      </c>
      <c r="B188" s="46">
        <v>4180524000</v>
      </c>
      <c r="C188" s="39"/>
      <c r="D188" s="39">
        <v>44240800</v>
      </c>
      <c r="E188" s="129"/>
      <c r="F188" s="51">
        <v>20740000</v>
      </c>
      <c r="G188" s="47"/>
      <c r="H188" s="48">
        <v>136479880</v>
      </c>
      <c r="I188" s="27">
        <f>D188-F198</f>
        <v>43678911</v>
      </c>
      <c r="J188" s="28">
        <f>(D188-F198)/F198</f>
        <v>77.735835725561458</v>
      </c>
      <c r="K188" s="29"/>
      <c r="L188" s="29"/>
      <c r="M188" s="30"/>
      <c r="N188" s="29"/>
      <c r="O188" s="49" t="s">
        <v>447</v>
      </c>
      <c r="P188" s="44" t="s">
        <v>418</v>
      </c>
      <c r="Q188" s="29"/>
      <c r="R188" s="50" t="s">
        <v>446</v>
      </c>
      <c r="S188" s="46" t="s">
        <v>418</v>
      </c>
      <c r="T188" s="46" t="s">
        <v>448</v>
      </c>
      <c r="U188" s="41"/>
      <c r="V188" s="41">
        <v>199956000</v>
      </c>
      <c r="W188" s="41"/>
      <c r="X188" s="53">
        <v>149059000</v>
      </c>
      <c r="Y188" s="29"/>
      <c r="Z188" s="37">
        <f t="shared" si="10"/>
        <v>0</v>
      </c>
      <c r="AA188" s="37">
        <f t="shared" si="10"/>
        <v>-155715200</v>
      </c>
      <c r="AB188" s="29"/>
      <c r="AC188" s="29"/>
      <c r="AD188" s="29"/>
      <c r="AE188" s="29"/>
      <c r="AP188" s="179"/>
    </row>
    <row r="189" spans="1:42" ht="15.75" customHeight="1">
      <c r="A189" s="72" t="s">
        <v>449</v>
      </c>
      <c r="B189" s="73">
        <v>4210000000</v>
      </c>
      <c r="C189" s="113"/>
      <c r="D189" s="113">
        <v>383619482</v>
      </c>
      <c r="E189" s="74"/>
      <c r="F189" s="170">
        <v>-48542062</v>
      </c>
      <c r="G189" s="75"/>
      <c r="H189" s="76">
        <f>+H190-H204</f>
        <v>-9449685815</v>
      </c>
      <c r="I189" s="27">
        <f>D189-F199</f>
        <v>383619482</v>
      </c>
      <c r="J189" s="28"/>
      <c r="K189" s="29"/>
      <c r="L189" s="29"/>
      <c r="M189" s="30"/>
      <c r="N189" s="29"/>
      <c r="O189" s="49"/>
      <c r="P189" s="44"/>
      <c r="Q189" s="29"/>
      <c r="R189" s="79" t="s">
        <v>450</v>
      </c>
      <c r="S189" s="80"/>
      <c r="T189" s="80" t="s">
        <v>374</v>
      </c>
      <c r="U189" s="81"/>
      <c r="V189" s="81">
        <v>145315592</v>
      </c>
      <c r="W189" s="81"/>
      <c r="X189" s="81">
        <v>-2873841556</v>
      </c>
      <c r="Y189" s="29"/>
      <c r="Z189" s="37">
        <f t="shared" si="10"/>
        <v>0</v>
      </c>
      <c r="AA189" s="37">
        <f t="shared" si="10"/>
        <v>238303890</v>
      </c>
      <c r="AB189" s="29"/>
      <c r="AC189" s="29"/>
      <c r="AD189" s="29"/>
      <c r="AE189" s="29"/>
      <c r="AP189" s="179"/>
    </row>
    <row r="190" spans="1:42" ht="15.75" customHeight="1">
      <c r="A190" s="45" t="s">
        <v>451</v>
      </c>
      <c r="B190" s="46">
        <v>4210500000</v>
      </c>
      <c r="C190" s="39"/>
      <c r="D190" s="59">
        <v>410290429</v>
      </c>
      <c r="E190" s="129"/>
      <c r="F190" s="173">
        <v>146751567</v>
      </c>
      <c r="G190" s="47"/>
      <c r="H190" s="76">
        <f>SUM(H191:H200)</f>
        <v>1312326021</v>
      </c>
      <c r="I190" s="27"/>
      <c r="J190" s="28"/>
      <c r="K190" s="29"/>
      <c r="L190" s="29"/>
      <c r="M190" s="30"/>
      <c r="N190" s="29"/>
      <c r="O190" s="49"/>
      <c r="P190" s="44"/>
      <c r="Q190" s="29"/>
      <c r="R190" s="45" t="s">
        <v>451</v>
      </c>
      <c r="S190" s="46"/>
      <c r="T190" s="46" t="s">
        <v>452</v>
      </c>
      <c r="U190" s="41"/>
      <c r="V190" s="41">
        <v>1091028826</v>
      </c>
      <c r="W190" s="41"/>
      <c r="X190" s="41">
        <v>1265583996</v>
      </c>
      <c r="Y190" s="29"/>
      <c r="Z190" s="37">
        <f t="shared" si="10"/>
        <v>0</v>
      </c>
      <c r="AA190" s="37">
        <f t="shared" si="10"/>
        <v>-680738397</v>
      </c>
      <c r="AB190" s="29"/>
      <c r="AC190" s="29"/>
      <c r="AD190" s="29"/>
      <c r="AE190" s="29"/>
      <c r="AP190" s="179"/>
    </row>
    <row r="191" spans="1:42" ht="15.75" customHeight="1">
      <c r="A191" s="50" t="s">
        <v>453</v>
      </c>
      <c r="B191" s="46">
        <v>4210503000</v>
      </c>
      <c r="C191" s="39"/>
      <c r="D191" s="39">
        <v>55065945</v>
      </c>
      <c r="E191" s="41"/>
      <c r="F191" s="51">
        <v>5108090</v>
      </c>
      <c r="G191" s="47"/>
      <c r="H191" s="48">
        <v>37880661</v>
      </c>
      <c r="I191" s="27">
        <f t="shared" ref="I191:I200" si="13">D191-F201</f>
        <v>55065945</v>
      </c>
      <c r="J191" s="28" t="e">
        <f t="shared" ref="J191:J200" si="14">(D191-F201)/F201</f>
        <v>#DIV/0!</v>
      </c>
      <c r="K191" s="29"/>
      <c r="L191" s="29"/>
      <c r="M191" s="30"/>
      <c r="N191" s="29"/>
      <c r="O191" s="49" t="s">
        <v>454</v>
      </c>
      <c r="P191" s="44" t="s">
        <v>455</v>
      </c>
      <c r="Q191" s="29"/>
      <c r="R191" s="50" t="s">
        <v>453</v>
      </c>
      <c r="S191" s="46" t="s">
        <v>455</v>
      </c>
      <c r="T191" s="46" t="s">
        <v>456</v>
      </c>
      <c r="U191" s="41"/>
      <c r="V191" s="41">
        <v>35400510</v>
      </c>
      <c r="W191" s="41"/>
      <c r="X191" s="53">
        <v>167481202</v>
      </c>
      <c r="Y191" s="29"/>
      <c r="Z191" s="37">
        <f t="shared" si="10"/>
        <v>0</v>
      </c>
      <c r="AA191" s="37">
        <f t="shared" si="10"/>
        <v>19665435</v>
      </c>
      <c r="AB191" s="29"/>
      <c r="AC191" s="29"/>
      <c r="AD191" s="29"/>
      <c r="AE191" s="29"/>
      <c r="AP191" s="179"/>
    </row>
    <row r="192" spans="1:42" ht="15.75" customHeight="1">
      <c r="A192" s="50" t="s">
        <v>457</v>
      </c>
      <c r="B192" s="46">
        <v>4210506000</v>
      </c>
      <c r="C192" s="39"/>
      <c r="D192" s="39">
        <v>0</v>
      </c>
      <c r="E192" s="41"/>
      <c r="F192" s="51">
        <v>0</v>
      </c>
      <c r="G192" s="55"/>
      <c r="H192" s="58">
        <v>0</v>
      </c>
      <c r="I192" s="27">
        <f t="shared" si="13"/>
        <v>0</v>
      </c>
      <c r="J192" s="28" t="e">
        <f t="shared" si="14"/>
        <v>#DIV/0!</v>
      </c>
      <c r="K192" s="29"/>
      <c r="L192" s="29"/>
      <c r="M192" s="30"/>
      <c r="N192" s="29"/>
      <c r="O192" s="49" t="s">
        <v>458</v>
      </c>
      <c r="P192" s="44" t="s">
        <v>459</v>
      </c>
      <c r="Q192" s="29"/>
      <c r="R192" s="50" t="s">
        <v>457</v>
      </c>
      <c r="S192" s="46" t="s">
        <v>459</v>
      </c>
      <c r="T192" s="46" t="s">
        <v>460</v>
      </c>
      <c r="U192" s="41"/>
      <c r="V192" s="41">
        <v>0</v>
      </c>
      <c r="W192" s="41"/>
      <c r="X192" s="53">
        <v>0</v>
      </c>
      <c r="Y192" s="29"/>
      <c r="Z192" s="37">
        <f t="shared" si="10"/>
        <v>0</v>
      </c>
      <c r="AA192" s="37">
        <f t="shared" si="10"/>
        <v>0</v>
      </c>
      <c r="AB192" s="29"/>
      <c r="AC192" s="29"/>
      <c r="AD192" s="29"/>
      <c r="AE192" s="29"/>
      <c r="AP192" s="179"/>
    </row>
    <row r="193" spans="1:42" ht="15.75" customHeight="1">
      <c r="A193" s="50" t="s">
        <v>461</v>
      </c>
      <c r="B193" s="46">
        <v>4210509000</v>
      </c>
      <c r="C193" s="39"/>
      <c r="D193" s="39">
        <v>0</v>
      </c>
      <c r="E193" s="41"/>
      <c r="F193" s="51">
        <v>0</v>
      </c>
      <c r="G193" s="55"/>
      <c r="H193" s="58">
        <v>0</v>
      </c>
      <c r="I193" s="27">
        <f t="shared" si="13"/>
        <v>0</v>
      </c>
      <c r="J193" s="28" t="e">
        <f t="shared" si="14"/>
        <v>#DIV/0!</v>
      </c>
      <c r="K193" s="29"/>
      <c r="L193" s="29"/>
      <c r="M193" s="30"/>
      <c r="N193" s="29"/>
      <c r="O193" s="49" t="s">
        <v>462</v>
      </c>
      <c r="P193" s="44" t="s">
        <v>463</v>
      </c>
      <c r="Q193" s="29"/>
      <c r="R193" s="50" t="s">
        <v>461</v>
      </c>
      <c r="S193" s="46" t="s">
        <v>463</v>
      </c>
      <c r="T193" s="46" t="s">
        <v>464</v>
      </c>
      <c r="U193" s="41"/>
      <c r="V193" s="41">
        <v>0</v>
      </c>
      <c r="W193" s="41"/>
      <c r="X193" s="53">
        <v>0</v>
      </c>
      <c r="Y193" s="29"/>
      <c r="Z193" s="37">
        <f t="shared" si="10"/>
        <v>0</v>
      </c>
      <c r="AA193" s="37">
        <f t="shared" si="10"/>
        <v>0</v>
      </c>
      <c r="AB193" s="29"/>
      <c r="AC193" s="29"/>
      <c r="AD193" s="29"/>
      <c r="AE193" s="29"/>
      <c r="AP193" s="179"/>
    </row>
    <row r="194" spans="1:42" ht="15.75" customHeight="1">
      <c r="A194" s="50" t="s">
        <v>465</v>
      </c>
      <c r="B194" s="46">
        <v>4210512000</v>
      </c>
      <c r="C194" s="39"/>
      <c r="D194" s="39">
        <v>0</v>
      </c>
      <c r="E194" s="41"/>
      <c r="F194" s="51">
        <v>0</v>
      </c>
      <c r="G194" s="55"/>
      <c r="H194" s="58">
        <v>0</v>
      </c>
      <c r="I194" s="27">
        <f t="shared" si="13"/>
        <v>-195293629</v>
      </c>
      <c r="J194" s="28">
        <f t="shared" si="14"/>
        <v>-1</v>
      </c>
      <c r="K194" s="29"/>
      <c r="L194" s="29"/>
      <c r="M194" s="30"/>
      <c r="N194" s="29"/>
      <c r="O194" s="49" t="s">
        <v>466</v>
      </c>
      <c r="P194" s="44" t="s">
        <v>467</v>
      </c>
      <c r="Q194" s="29"/>
      <c r="R194" s="50" t="s">
        <v>465</v>
      </c>
      <c r="S194" s="46" t="s">
        <v>467</v>
      </c>
      <c r="T194" s="46" t="s">
        <v>468</v>
      </c>
      <c r="U194" s="41"/>
      <c r="V194" s="41">
        <v>0</v>
      </c>
      <c r="W194" s="41"/>
      <c r="X194" s="53">
        <v>0</v>
      </c>
      <c r="Y194" s="29"/>
      <c r="Z194" s="37">
        <f t="shared" si="10"/>
        <v>0</v>
      </c>
      <c r="AA194" s="37">
        <f t="shared" si="10"/>
        <v>0</v>
      </c>
      <c r="AB194" s="29"/>
      <c r="AC194" s="29"/>
      <c r="AD194" s="29"/>
      <c r="AE194" s="29"/>
      <c r="AP194" s="179"/>
    </row>
    <row r="195" spans="1:42" ht="15.75" customHeight="1">
      <c r="A195" s="50" t="s">
        <v>469</v>
      </c>
      <c r="B195" s="46">
        <v>4210515000</v>
      </c>
      <c r="C195" s="39"/>
      <c r="D195" s="39">
        <v>0</v>
      </c>
      <c r="E195" s="41"/>
      <c r="F195" s="51">
        <v>0</v>
      </c>
      <c r="G195" s="55"/>
      <c r="H195" s="58">
        <v>0</v>
      </c>
      <c r="I195" s="27">
        <f t="shared" si="13"/>
        <v>-98473095</v>
      </c>
      <c r="J195" s="28">
        <f t="shared" si="14"/>
        <v>-1</v>
      </c>
      <c r="K195" s="29"/>
      <c r="L195" s="29"/>
      <c r="M195" s="30"/>
      <c r="N195" s="29"/>
      <c r="O195" s="49" t="s">
        <v>470</v>
      </c>
      <c r="P195" s="44" t="s">
        <v>471</v>
      </c>
      <c r="Q195" s="29"/>
      <c r="R195" s="50" t="s">
        <v>469</v>
      </c>
      <c r="S195" s="46" t="s">
        <v>471</v>
      </c>
      <c r="T195" s="46" t="s">
        <v>472</v>
      </c>
      <c r="U195" s="41"/>
      <c r="V195" s="41">
        <v>0</v>
      </c>
      <c r="W195" s="41"/>
      <c r="X195" s="53">
        <v>0</v>
      </c>
      <c r="Y195" s="29"/>
      <c r="Z195" s="37">
        <f t="shared" si="10"/>
        <v>0</v>
      </c>
      <c r="AA195" s="37">
        <f t="shared" si="10"/>
        <v>0</v>
      </c>
      <c r="AB195" s="29"/>
      <c r="AC195" s="29"/>
      <c r="AD195" s="29"/>
      <c r="AE195" s="29"/>
      <c r="AP195" s="179"/>
    </row>
    <row r="196" spans="1:42" ht="15.75" customHeight="1">
      <c r="A196" s="50" t="s">
        <v>473</v>
      </c>
      <c r="B196" s="46">
        <v>4210518000</v>
      </c>
      <c r="C196" s="39"/>
      <c r="D196" s="39">
        <v>0</v>
      </c>
      <c r="E196" s="41"/>
      <c r="F196" s="51">
        <v>0</v>
      </c>
      <c r="G196" s="55"/>
      <c r="H196" s="58">
        <v>0</v>
      </c>
      <c r="I196" s="27">
        <f t="shared" si="13"/>
        <v>0</v>
      </c>
      <c r="J196" s="28" t="e">
        <f t="shared" si="14"/>
        <v>#DIV/0!</v>
      </c>
      <c r="K196" s="29"/>
      <c r="L196" s="29"/>
      <c r="M196" s="30"/>
      <c r="N196" s="29"/>
      <c r="O196" s="49" t="s">
        <v>474</v>
      </c>
      <c r="P196" s="44" t="s">
        <v>475</v>
      </c>
      <c r="Q196" s="29"/>
      <c r="R196" s="50" t="s">
        <v>473</v>
      </c>
      <c r="S196" s="46" t="s">
        <v>475</v>
      </c>
      <c r="T196" s="46" t="s">
        <v>476</v>
      </c>
      <c r="U196" s="41"/>
      <c r="V196" s="41">
        <v>0</v>
      </c>
      <c r="W196" s="41"/>
      <c r="X196" s="53">
        <v>0</v>
      </c>
      <c r="Y196" s="29"/>
      <c r="Z196" s="37">
        <f t="shared" si="10"/>
        <v>0</v>
      </c>
      <c r="AA196" s="37">
        <f t="shared" si="10"/>
        <v>0</v>
      </c>
      <c r="AB196" s="29"/>
      <c r="AC196" s="29"/>
      <c r="AD196" s="29"/>
      <c r="AE196" s="29"/>
      <c r="AP196" s="179"/>
    </row>
    <row r="197" spans="1:42" ht="15.75" customHeight="1">
      <c r="A197" s="50" t="s">
        <v>477</v>
      </c>
      <c r="B197" s="46">
        <v>4210521000</v>
      </c>
      <c r="C197" s="39"/>
      <c r="D197" s="39">
        <v>114175905</v>
      </c>
      <c r="E197" s="41"/>
      <c r="F197" s="51">
        <v>53165581</v>
      </c>
      <c r="G197" s="47"/>
      <c r="H197" s="48">
        <v>1390399</v>
      </c>
      <c r="I197" s="27">
        <f t="shared" si="13"/>
        <v>114175905</v>
      </c>
      <c r="J197" s="28" t="e">
        <f t="shared" si="14"/>
        <v>#DIV/0!</v>
      </c>
      <c r="K197" s="29"/>
      <c r="L197" s="29"/>
      <c r="M197" s="30"/>
      <c r="N197" s="29"/>
      <c r="O197" s="49" t="s">
        <v>478</v>
      </c>
      <c r="P197" s="44" t="s">
        <v>479</v>
      </c>
      <c r="Q197" s="29"/>
      <c r="R197" s="50" t="s">
        <v>477</v>
      </c>
      <c r="S197" s="46" t="s">
        <v>479</v>
      </c>
      <c r="T197" s="46" t="s">
        <v>480</v>
      </c>
      <c r="U197" s="41"/>
      <c r="V197" s="41">
        <v>120367107</v>
      </c>
      <c r="W197" s="41"/>
      <c r="X197" s="53">
        <v>176744080</v>
      </c>
      <c r="Y197" s="29"/>
      <c r="Z197" s="37">
        <f t="shared" ref="Z197:AA222" si="15">C197-U197</f>
        <v>0</v>
      </c>
      <c r="AA197" s="37">
        <f t="shared" si="15"/>
        <v>-6191202</v>
      </c>
      <c r="AB197" s="29"/>
      <c r="AC197" s="29"/>
      <c r="AD197" s="29"/>
      <c r="AE197" s="29"/>
      <c r="AP197" s="179"/>
    </row>
    <row r="198" spans="1:42" ht="15.75" customHeight="1">
      <c r="A198" s="50" t="s">
        <v>481</v>
      </c>
      <c r="B198" s="46">
        <v>4210524000</v>
      </c>
      <c r="C198" s="39"/>
      <c r="D198" s="39">
        <v>4675270</v>
      </c>
      <c r="E198" s="41"/>
      <c r="F198" s="51">
        <v>561889</v>
      </c>
      <c r="G198" s="47"/>
      <c r="H198" s="48">
        <v>144548259</v>
      </c>
      <c r="I198" s="27">
        <f t="shared" si="13"/>
        <v>4675270</v>
      </c>
      <c r="J198" s="28" t="e">
        <f t="shared" si="14"/>
        <v>#DIV/0!</v>
      </c>
      <c r="K198" s="29"/>
      <c r="L198" s="29"/>
      <c r="M198" s="30"/>
      <c r="N198" s="29"/>
      <c r="O198" s="49" t="s">
        <v>482</v>
      </c>
      <c r="P198" s="44" t="s">
        <v>483</v>
      </c>
      <c r="Q198" s="29"/>
      <c r="R198" s="50" t="s">
        <v>481</v>
      </c>
      <c r="S198" s="46" t="s">
        <v>483</v>
      </c>
      <c r="T198" s="46" t="s">
        <v>484</v>
      </c>
      <c r="U198" s="41"/>
      <c r="V198" s="41">
        <v>434028760</v>
      </c>
      <c r="W198" s="41"/>
      <c r="X198" s="53">
        <v>411841461</v>
      </c>
      <c r="Y198" s="29"/>
      <c r="Z198" s="37">
        <f t="shared" si="15"/>
        <v>0</v>
      </c>
      <c r="AA198" s="37">
        <f t="shared" si="15"/>
        <v>-429353490</v>
      </c>
      <c r="AB198" s="29"/>
      <c r="AC198" s="29"/>
      <c r="AD198" s="29"/>
      <c r="AE198" s="29"/>
      <c r="AP198" s="179"/>
    </row>
    <row r="199" spans="1:42" ht="15.75" customHeight="1">
      <c r="A199" s="50" t="s">
        <v>485</v>
      </c>
      <c r="B199" s="46">
        <v>4210527000</v>
      </c>
      <c r="C199" s="39"/>
      <c r="D199" s="39">
        <v>0</v>
      </c>
      <c r="E199" s="41"/>
      <c r="F199" s="51">
        <v>0</v>
      </c>
      <c r="G199" s="47"/>
      <c r="H199" s="48">
        <v>0</v>
      </c>
      <c r="I199" s="27">
        <f t="shared" si="13"/>
        <v>0</v>
      </c>
      <c r="J199" s="28" t="e">
        <f t="shared" si="14"/>
        <v>#DIV/0!</v>
      </c>
      <c r="K199" s="29"/>
      <c r="L199" s="29"/>
      <c r="M199" s="30"/>
      <c r="N199" s="29"/>
      <c r="O199" s="49" t="s">
        <v>486</v>
      </c>
      <c r="P199" s="44" t="s">
        <v>487</v>
      </c>
      <c r="Q199" s="29"/>
      <c r="R199" s="50" t="s">
        <v>485</v>
      </c>
      <c r="S199" s="46" t="s">
        <v>487</v>
      </c>
      <c r="T199" s="46" t="s">
        <v>488</v>
      </c>
      <c r="U199" s="41"/>
      <c r="V199" s="41">
        <v>0</v>
      </c>
      <c r="W199" s="41"/>
      <c r="X199" s="53">
        <v>0</v>
      </c>
      <c r="Y199" s="29"/>
      <c r="Z199" s="37">
        <f t="shared" si="15"/>
        <v>0</v>
      </c>
      <c r="AA199" s="37">
        <f t="shared" si="15"/>
        <v>0</v>
      </c>
      <c r="AB199" s="29"/>
      <c r="AC199" s="29"/>
      <c r="AD199" s="29"/>
      <c r="AE199" s="29"/>
      <c r="AP199" s="179"/>
    </row>
    <row r="200" spans="1:42" ht="15.75" customHeight="1">
      <c r="A200" s="50" t="s">
        <v>489</v>
      </c>
      <c r="B200" s="46">
        <v>4210530000</v>
      </c>
      <c r="C200" s="39"/>
      <c r="D200" s="39">
        <v>236373309</v>
      </c>
      <c r="E200" s="41"/>
      <c r="F200" s="51">
        <v>87916007</v>
      </c>
      <c r="G200" s="47"/>
      <c r="H200" s="48">
        <v>1128506702</v>
      </c>
      <c r="I200" s="27">
        <f t="shared" si="13"/>
        <v>236373309</v>
      </c>
      <c r="J200" s="28" t="e">
        <f t="shared" si="14"/>
        <v>#DIV/0!</v>
      </c>
      <c r="K200" s="29"/>
      <c r="L200" s="29"/>
      <c r="M200" s="30"/>
      <c r="N200" s="29"/>
      <c r="O200" s="49" t="s">
        <v>490</v>
      </c>
      <c r="P200" s="44" t="s">
        <v>491</v>
      </c>
      <c r="Q200" s="29"/>
      <c r="R200" s="50" t="s">
        <v>489</v>
      </c>
      <c r="S200" s="46" t="s">
        <v>491</v>
      </c>
      <c r="T200" s="46" t="s">
        <v>492</v>
      </c>
      <c r="U200" s="41"/>
      <c r="V200" s="41">
        <v>501232449</v>
      </c>
      <c r="W200" s="41"/>
      <c r="X200" s="53">
        <v>509517253</v>
      </c>
      <c r="Y200" s="29"/>
      <c r="Z200" s="37">
        <f t="shared" si="15"/>
        <v>0</v>
      </c>
      <c r="AA200" s="37">
        <f t="shared" si="15"/>
        <v>-264859140</v>
      </c>
      <c r="AB200" s="29"/>
      <c r="AC200" s="37"/>
      <c r="AD200" s="29"/>
      <c r="AE200" s="29"/>
      <c r="AP200" s="179"/>
    </row>
    <row r="201" spans="1:42" ht="15.75" customHeight="1" thickBot="1">
      <c r="A201" s="50" t="s">
        <v>493</v>
      </c>
      <c r="B201" s="46">
        <v>4210530040</v>
      </c>
      <c r="C201" s="39">
        <v>232001199</v>
      </c>
      <c r="D201" s="39"/>
      <c r="E201" s="39">
        <v>87916000</v>
      </c>
      <c r="F201" s="51"/>
      <c r="G201" s="68">
        <v>883859444</v>
      </c>
      <c r="H201" s="92"/>
      <c r="I201" s="27">
        <f>C201-E211</f>
        <v>232001199</v>
      </c>
      <c r="J201" s="28" t="e">
        <f>(C201-E211)/E211</f>
        <v>#DIV/0!</v>
      </c>
      <c r="K201" s="29"/>
      <c r="L201" s="29"/>
      <c r="M201" s="30"/>
      <c r="N201" s="29"/>
      <c r="O201" s="52" t="s">
        <v>494</v>
      </c>
      <c r="P201" s="44" t="s">
        <v>495</v>
      </c>
      <c r="Q201" s="29"/>
      <c r="R201" s="50" t="s">
        <v>493</v>
      </c>
      <c r="S201" s="46" t="s">
        <v>495</v>
      </c>
      <c r="T201" s="46" t="s">
        <v>496</v>
      </c>
      <c r="U201" s="41">
        <v>434984189</v>
      </c>
      <c r="V201" s="41"/>
      <c r="W201" s="41">
        <v>455155687</v>
      </c>
      <c r="X201" s="53"/>
      <c r="Y201" s="29"/>
      <c r="Z201" s="37">
        <f t="shared" si="15"/>
        <v>-202982990</v>
      </c>
      <c r="AA201" s="37">
        <f t="shared" si="15"/>
        <v>0</v>
      </c>
      <c r="AB201" s="29"/>
      <c r="AC201" s="29"/>
      <c r="AD201" s="29"/>
      <c r="AE201" s="29"/>
      <c r="AP201" s="179"/>
    </row>
    <row r="202" spans="1:42" ht="15.75" customHeight="1">
      <c r="A202" s="50" t="s">
        <v>497</v>
      </c>
      <c r="B202" s="46">
        <v>4210530080</v>
      </c>
      <c r="C202" s="39">
        <v>0</v>
      </c>
      <c r="D202" s="39"/>
      <c r="E202" s="39">
        <v>7</v>
      </c>
      <c r="F202" s="51"/>
      <c r="G202" s="47">
        <v>43781</v>
      </c>
      <c r="H202" s="48"/>
      <c r="I202" s="27">
        <f>C202-E212</f>
        <v>0</v>
      </c>
      <c r="J202" s="28" t="e">
        <f>(C202-E212)/E212</f>
        <v>#DIV/0!</v>
      </c>
      <c r="K202" s="29"/>
      <c r="L202" s="29"/>
      <c r="M202" s="30"/>
      <c r="N202" s="29"/>
      <c r="O202" s="52" t="s">
        <v>498</v>
      </c>
      <c r="P202" s="44" t="s">
        <v>499</v>
      </c>
      <c r="Q202" s="29"/>
      <c r="R202" s="50" t="s">
        <v>497</v>
      </c>
      <c r="S202" s="46" t="s">
        <v>499</v>
      </c>
      <c r="T202" s="46" t="s">
        <v>500</v>
      </c>
      <c r="U202" s="41">
        <v>0</v>
      </c>
      <c r="V202" s="41"/>
      <c r="W202" s="41">
        <v>0</v>
      </c>
      <c r="X202" s="53"/>
      <c r="Y202" s="29"/>
      <c r="Z202" s="37">
        <f t="shared" si="15"/>
        <v>0</v>
      </c>
      <c r="AA202" s="37">
        <f t="shared" si="15"/>
        <v>0</v>
      </c>
      <c r="AB202" s="29"/>
      <c r="AC202" s="29"/>
      <c r="AD202" s="29"/>
      <c r="AE202" s="29"/>
      <c r="AP202" s="179"/>
    </row>
    <row r="203" spans="1:42" ht="15.75" customHeight="1">
      <c r="A203" s="50" t="s">
        <v>501</v>
      </c>
      <c r="B203" s="46">
        <v>4210530120</v>
      </c>
      <c r="C203" s="39">
        <v>4372110</v>
      </c>
      <c r="D203" s="39"/>
      <c r="E203" s="39">
        <v>0</v>
      </c>
      <c r="F203" s="51"/>
      <c r="G203" s="47">
        <v>244603477</v>
      </c>
      <c r="H203" s="48"/>
      <c r="I203" s="27">
        <f>C203-E213</f>
        <v>4372110</v>
      </c>
      <c r="J203" s="28" t="e">
        <f>(C203-E213)/E213</f>
        <v>#DIV/0!</v>
      </c>
      <c r="K203" s="29"/>
      <c r="L203" s="29"/>
      <c r="M203" s="30"/>
      <c r="N203" s="29"/>
      <c r="O203" s="52" t="s">
        <v>502</v>
      </c>
      <c r="P203" s="44" t="s">
        <v>503</v>
      </c>
      <c r="Q203" s="29"/>
      <c r="R203" s="50" t="s">
        <v>501</v>
      </c>
      <c r="S203" s="46" t="s">
        <v>503</v>
      </c>
      <c r="T203" s="46" t="s">
        <v>504</v>
      </c>
      <c r="U203" s="41">
        <v>66248260</v>
      </c>
      <c r="V203" s="41"/>
      <c r="W203" s="41">
        <v>54361566</v>
      </c>
      <c r="X203" s="53"/>
      <c r="Y203" s="29"/>
      <c r="Z203" s="37">
        <f t="shared" si="15"/>
        <v>-61876150</v>
      </c>
      <c r="AA203" s="37">
        <f t="shared" si="15"/>
        <v>0</v>
      </c>
      <c r="AB203" s="29"/>
      <c r="AC203" s="29"/>
      <c r="AD203" s="29"/>
      <c r="AE203" s="29"/>
      <c r="AP203" s="179"/>
    </row>
    <row r="204" spans="1:42" ht="15.75" customHeight="1">
      <c r="A204" s="45" t="s">
        <v>505</v>
      </c>
      <c r="B204" s="46">
        <v>4211000000</v>
      </c>
      <c r="C204" s="39"/>
      <c r="D204" s="59">
        <v>26670947</v>
      </c>
      <c r="E204" s="129"/>
      <c r="F204" s="173">
        <v>195293629</v>
      </c>
      <c r="G204" s="47"/>
      <c r="H204" s="140">
        <f>SUM(H205:H220)</f>
        <v>10762011836</v>
      </c>
      <c r="I204" s="27"/>
      <c r="J204" s="28"/>
      <c r="K204" s="29"/>
      <c r="L204" s="29"/>
      <c r="M204" s="30"/>
      <c r="N204" s="29"/>
      <c r="O204" s="52"/>
      <c r="P204" s="44"/>
      <c r="Q204" s="29"/>
      <c r="R204" s="45" t="s">
        <v>505</v>
      </c>
      <c r="S204" s="46"/>
      <c r="T204" s="46" t="s">
        <v>506</v>
      </c>
      <c r="U204" s="41"/>
      <c r="V204" s="41">
        <v>945713234</v>
      </c>
      <c r="W204" s="41"/>
      <c r="X204" s="41">
        <v>4139425552</v>
      </c>
      <c r="Y204" s="29"/>
      <c r="Z204" s="37">
        <f t="shared" si="15"/>
        <v>0</v>
      </c>
      <c r="AA204" s="37">
        <f t="shared" si="15"/>
        <v>-919042287</v>
      </c>
      <c r="AB204" s="29"/>
      <c r="AC204" s="29"/>
      <c r="AD204" s="29"/>
      <c r="AE204" s="29"/>
      <c r="AP204" s="179"/>
    </row>
    <row r="205" spans="1:42" ht="15.75" customHeight="1" thickBot="1">
      <c r="A205" s="50" t="s">
        <v>507</v>
      </c>
      <c r="B205" s="46">
        <v>4211003000</v>
      </c>
      <c r="C205" s="39"/>
      <c r="D205" s="39">
        <v>131749</v>
      </c>
      <c r="E205" s="41"/>
      <c r="F205" s="51">
        <v>98473095</v>
      </c>
      <c r="G205" s="68"/>
      <c r="H205" s="92">
        <v>30384573</v>
      </c>
      <c r="I205" s="93">
        <f t="shared" ref="I205:I213" si="16">D205-F215</f>
        <v>131749</v>
      </c>
      <c r="J205" s="94" t="e">
        <f t="shared" ref="J205:J213" si="17">(D205-F215)/F215</f>
        <v>#DIV/0!</v>
      </c>
      <c r="K205" s="95"/>
      <c r="L205" s="95"/>
      <c r="M205" s="96"/>
      <c r="N205" s="95"/>
      <c r="O205" s="105" t="s">
        <v>508</v>
      </c>
      <c r="P205" s="89" t="s">
        <v>448</v>
      </c>
      <c r="Q205" s="95"/>
      <c r="R205" s="97" t="s">
        <v>507</v>
      </c>
      <c r="S205" s="98" t="s">
        <v>448</v>
      </c>
      <c r="T205" s="98" t="s">
        <v>509</v>
      </c>
      <c r="U205" s="99"/>
      <c r="V205" s="99">
        <v>178145730</v>
      </c>
      <c r="W205" s="99"/>
      <c r="X205" s="100">
        <v>12120059</v>
      </c>
      <c r="Y205" s="95"/>
      <c r="Z205" s="101">
        <f t="shared" si="15"/>
        <v>0</v>
      </c>
      <c r="AA205" s="101">
        <f t="shared" si="15"/>
        <v>-178013981</v>
      </c>
      <c r="AB205" s="95"/>
      <c r="AC205" s="95"/>
      <c r="AD205" s="95"/>
      <c r="AE205" s="95"/>
      <c r="AF205" s="177"/>
      <c r="AP205" s="179"/>
    </row>
    <row r="206" spans="1:42" ht="15.75" customHeight="1">
      <c r="A206" s="50" t="s">
        <v>510</v>
      </c>
      <c r="B206" s="46">
        <v>4211006000</v>
      </c>
      <c r="C206" s="39"/>
      <c r="D206" s="39">
        <v>0</v>
      </c>
      <c r="E206" s="41"/>
      <c r="F206" s="51">
        <v>0</v>
      </c>
      <c r="G206" s="47"/>
      <c r="H206" s="48">
        <v>1000</v>
      </c>
      <c r="I206" s="27">
        <f t="shared" si="16"/>
        <v>0</v>
      </c>
      <c r="J206" s="28" t="e">
        <f t="shared" si="17"/>
        <v>#DIV/0!</v>
      </c>
      <c r="K206" s="29"/>
      <c r="L206" s="29"/>
      <c r="M206" s="30"/>
      <c r="N206" s="29"/>
      <c r="O206" s="49" t="s">
        <v>511</v>
      </c>
      <c r="P206" s="44" t="s">
        <v>512</v>
      </c>
      <c r="Q206" s="29"/>
      <c r="R206" s="50" t="s">
        <v>510</v>
      </c>
      <c r="S206" s="46" t="s">
        <v>512</v>
      </c>
      <c r="T206" s="46" t="s">
        <v>513</v>
      </c>
      <c r="U206" s="41"/>
      <c r="V206" s="41">
        <v>0</v>
      </c>
      <c r="W206" s="41"/>
      <c r="X206" s="53">
        <v>0</v>
      </c>
      <c r="Y206" s="29"/>
      <c r="Z206" s="37">
        <f t="shared" si="15"/>
        <v>0</v>
      </c>
      <c r="AA206" s="37">
        <f t="shared" si="15"/>
        <v>0</v>
      </c>
      <c r="AB206" s="29"/>
      <c r="AC206" s="29"/>
      <c r="AD206" s="29"/>
      <c r="AE206" s="29"/>
      <c r="AP206" s="179"/>
    </row>
    <row r="207" spans="1:42" ht="15.75" customHeight="1">
      <c r="A207" s="50" t="s">
        <v>514</v>
      </c>
      <c r="B207" s="46">
        <v>4211009000</v>
      </c>
      <c r="C207" s="39"/>
      <c r="D207" s="39">
        <v>0</v>
      </c>
      <c r="E207" s="41"/>
      <c r="F207" s="51">
        <v>0</v>
      </c>
      <c r="G207" s="47"/>
      <c r="H207" s="58">
        <v>0</v>
      </c>
      <c r="I207" s="27">
        <f t="shared" si="16"/>
        <v>0</v>
      </c>
      <c r="J207" s="28" t="e">
        <f t="shared" si="17"/>
        <v>#DIV/0!</v>
      </c>
      <c r="K207" s="29"/>
      <c r="L207" s="29"/>
      <c r="M207" s="30"/>
      <c r="N207" s="29"/>
      <c r="O207" s="49" t="s">
        <v>515</v>
      </c>
      <c r="P207" s="44" t="s">
        <v>516</v>
      </c>
      <c r="Q207" s="29"/>
      <c r="R207" s="50" t="s">
        <v>514</v>
      </c>
      <c r="S207" s="46" t="s">
        <v>516</v>
      </c>
      <c r="T207" s="46" t="s">
        <v>517</v>
      </c>
      <c r="U207" s="41"/>
      <c r="V207" s="41">
        <v>0</v>
      </c>
      <c r="W207" s="41"/>
      <c r="X207" s="53">
        <v>0</v>
      </c>
      <c r="Y207" s="29"/>
      <c r="Z207" s="37">
        <f t="shared" si="15"/>
        <v>0</v>
      </c>
      <c r="AA207" s="37">
        <f t="shared" si="15"/>
        <v>0</v>
      </c>
      <c r="AB207" s="29"/>
      <c r="AC207" s="29"/>
      <c r="AD207" s="29"/>
      <c r="AE207" s="29"/>
      <c r="AP207" s="179"/>
    </row>
    <row r="208" spans="1:42" ht="15.75" customHeight="1">
      <c r="A208" s="50" t="s">
        <v>518</v>
      </c>
      <c r="B208" s="46">
        <v>4211012000</v>
      </c>
      <c r="C208" s="39"/>
      <c r="D208" s="39">
        <v>0</v>
      </c>
      <c r="E208" s="41"/>
      <c r="F208" s="51">
        <v>0</v>
      </c>
      <c r="G208" s="47"/>
      <c r="H208" s="48">
        <v>8994715490</v>
      </c>
      <c r="I208" s="27">
        <f t="shared" si="16"/>
        <v>-26170124</v>
      </c>
      <c r="J208" s="28">
        <f t="shared" si="17"/>
        <v>-1</v>
      </c>
      <c r="K208" s="29"/>
      <c r="L208" s="29"/>
      <c r="M208" s="30"/>
      <c r="N208" s="29"/>
      <c r="O208" s="49" t="s">
        <v>519</v>
      </c>
      <c r="P208" s="44" t="s">
        <v>440</v>
      </c>
      <c r="Q208" s="29"/>
      <c r="R208" s="50" t="s">
        <v>518</v>
      </c>
      <c r="S208" s="46" t="s">
        <v>440</v>
      </c>
      <c r="T208" s="46" t="s">
        <v>520</v>
      </c>
      <c r="U208" s="41"/>
      <c r="V208" s="41">
        <v>0</v>
      </c>
      <c r="W208" s="41"/>
      <c r="X208" s="53">
        <v>0</v>
      </c>
      <c r="Y208" s="29"/>
      <c r="Z208" s="37">
        <f t="shared" si="15"/>
        <v>0</v>
      </c>
      <c r="AA208" s="37">
        <f t="shared" si="15"/>
        <v>0</v>
      </c>
      <c r="AB208" s="29"/>
      <c r="AC208" s="29"/>
      <c r="AD208" s="29"/>
      <c r="AE208" s="29"/>
      <c r="AP208" s="179"/>
    </row>
    <row r="209" spans="1:42" ht="15.75" customHeight="1">
      <c r="A209" s="50" t="s">
        <v>521</v>
      </c>
      <c r="B209" s="46">
        <v>4211015000</v>
      </c>
      <c r="C209" s="39"/>
      <c r="D209" s="39">
        <v>0</v>
      </c>
      <c r="E209" s="41"/>
      <c r="F209" s="51">
        <v>0</v>
      </c>
      <c r="G209" s="47"/>
      <c r="H209" s="48">
        <v>565187214</v>
      </c>
      <c r="I209" s="27">
        <f t="shared" si="16"/>
        <v>0</v>
      </c>
      <c r="J209" s="28" t="e">
        <f t="shared" si="17"/>
        <v>#DIV/0!</v>
      </c>
      <c r="K209" s="29"/>
      <c r="L209" s="29"/>
      <c r="M209" s="30"/>
      <c r="N209" s="29"/>
      <c r="O209" s="49" t="s">
        <v>522</v>
      </c>
      <c r="P209" s="44" t="s">
        <v>442</v>
      </c>
      <c r="Q209" s="29"/>
      <c r="R209" s="50" t="s">
        <v>521</v>
      </c>
      <c r="S209" s="46" t="s">
        <v>442</v>
      </c>
      <c r="T209" s="46" t="s">
        <v>523</v>
      </c>
      <c r="U209" s="41"/>
      <c r="V209" s="41">
        <v>0</v>
      </c>
      <c r="W209" s="41"/>
      <c r="X209" s="53">
        <v>0</v>
      </c>
      <c r="Y209" s="29"/>
      <c r="Z209" s="37">
        <f t="shared" si="15"/>
        <v>0</v>
      </c>
      <c r="AA209" s="37">
        <f t="shared" si="15"/>
        <v>0</v>
      </c>
      <c r="AB209" s="29"/>
      <c r="AC209" s="29"/>
      <c r="AD209" s="29"/>
      <c r="AE209" s="29"/>
      <c r="AP209" s="179"/>
    </row>
    <row r="210" spans="1:42" ht="15.75" customHeight="1">
      <c r="A210" s="50" t="s">
        <v>524</v>
      </c>
      <c r="B210" s="46">
        <v>4211018000</v>
      </c>
      <c r="C210" s="39"/>
      <c r="D210" s="39">
        <v>0</v>
      </c>
      <c r="E210" s="41"/>
      <c r="F210" s="51">
        <v>0</v>
      </c>
      <c r="G210" s="47"/>
      <c r="H210" s="58">
        <v>0</v>
      </c>
      <c r="I210" s="27">
        <f t="shared" si="16"/>
        <v>0</v>
      </c>
      <c r="J210" s="28" t="e">
        <f t="shared" si="17"/>
        <v>#DIV/0!</v>
      </c>
      <c r="K210" s="29"/>
      <c r="L210" s="29"/>
      <c r="M210" s="30"/>
      <c r="N210" s="29"/>
      <c r="O210" s="49" t="s">
        <v>525</v>
      </c>
      <c r="P210" s="44" t="s">
        <v>445</v>
      </c>
      <c r="Q210" s="29"/>
      <c r="R210" s="50" t="s">
        <v>524</v>
      </c>
      <c r="S210" s="46" t="s">
        <v>445</v>
      </c>
      <c r="T210" s="46" t="s">
        <v>526</v>
      </c>
      <c r="U210" s="41"/>
      <c r="V210" s="41">
        <v>0</v>
      </c>
      <c r="W210" s="41"/>
      <c r="X210" s="53">
        <v>0</v>
      </c>
      <c r="Y210" s="29"/>
      <c r="Z210" s="37">
        <f t="shared" si="15"/>
        <v>0</v>
      </c>
      <c r="AA210" s="37">
        <f t="shared" si="15"/>
        <v>0</v>
      </c>
      <c r="AB210" s="29"/>
      <c r="AC210" s="29"/>
      <c r="AD210" s="29"/>
      <c r="AE210" s="29"/>
      <c r="AP210" s="179"/>
    </row>
    <row r="211" spans="1:42" ht="15.75" customHeight="1">
      <c r="A211" s="50" t="s">
        <v>527</v>
      </c>
      <c r="B211" s="46">
        <v>4211021000</v>
      </c>
      <c r="C211" s="39"/>
      <c r="D211" s="39">
        <v>17109444</v>
      </c>
      <c r="E211" s="41"/>
      <c r="F211" s="51">
        <v>69608734</v>
      </c>
      <c r="G211" s="47"/>
      <c r="H211" s="48">
        <v>337239744</v>
      </c>
      <c r="I211" s="27">
        <f t="shared" si="16"/>
        <v>-29051082636</v>
      </c>
      <c r="J211" s="28">
        <f t="shared" si="17"/>
        <v>-0.9994114032289001</v>
      </c>
      <c r="K211" s="29"/>
      <c r="L211" s="29"/>
      <c r="M211" s="30"/>
      <c r="N211" s="29"/>
      <c r="O211" s="49" t="s">
        <v>528</v>
      </c>
      <c r="P211" s="44" t="s">
        <v>414</v>
      </c>
      <c r="Q211" s="29"/>
      <c r="R211" s="50" t="s">
        <v>527</v>
      </c>
      <c r="S211" s="46" t="s">
        <v>414</v>
      </c>
      <c r="T211" s="46" t="s">
        <v>529</v>
      </c>
      <c r="U211" s="41"/>
      <c r="V211" s="41">
        <v>23341577</v>
      </c>
      <c r="W211" s="41"/>
      <c r="X211" s="53">
        <v>51160834</v>
      </c>
      <c r="Y211" s="29"/>
      <c r="Z211" s="37">
        <f t="shared" si="15"/>
        <v>0</v>
      </c>
      <c r="AA211" s="37">
        <f t="shared" si="15"/>
        <v>-6232133</v>
      </c>
      <c r="AB211" s="29"/>
      <c r="AC211" s="29"/>
      <c r="AD211" s="29"/>
      <c r="AE211" s="29"/>
      <c r="AP211" s="179"/>
    </row>
    <row r="212" spans="1:42" ht="15.75" customHeight="1">
      <c r="A212" s="50" t="s">
        <v>530</v>
      </c>
      <c r="B212" s="46">
        <v>4211024000</v>
      </c>
      <c r="C212" s="39"/>
      <c r="D212" s="39">
        <v>705682</v>
      </c>
      <c r="E212" s="41"/>
      <c r="F212" s="51">
        <v>1041676</v>
      </c>
      <c r="G212" s="47"/>
      <c r="H212" s="48">
        <v>494531192</v>
      </c>
      <c r="I212" s="27">
        <f t="shared" si="16"/>
        <v>-29067486398</v>
      </c>
      <c r="J212" s="28">
        <f t="shared" si="17"/>
        <v>-0.99997572322358208</v>
      </c>
      <c r="K212" s="29"/>
      <c r="L212" s="29"/>
      <c r="M212" s="30"/>
      <c r="N212" s="29"/>
      <c r="O212" s="49" t="s">
        <v>531</v>
      </c>
      <c r="P212" s="44" t="s">
        <v>412</v>
      </c>
      <c r="Q212" s="29"/>
      <c r="R212" s="50" t="s">
        <v>530</v>
      </c>
      <c r="S212" s="46" t="s">
        <v>412</v>
      </c>
      <c r="T212" s="46" t="s">
        <v>532</v>
      </c>
      <c r="U212" s="41"/>
      <c r="V212" s="41">
        <v>620622304</v>
      </c>
      <c r="W212" s="41"/>
      <c r="X212" s="53">
        <v>554470365</v>
      </c>
      <c r="Y212" s="29"/>
      <c r="Z212" s="37">
        <f t="shared" si="15"/>
        <v>0</v>
      </c>
      <c r="AA212" s="37">
        <f t="shared" si="15"/>
        <v>-619916622</v>
      </c>
      <c r="AB212" s="29"/>
      <c r="AC212" s="29"/>
      <c r="AD212" s="29"/>
      <c r="AE212" s="29"/>
      <c r="AP212" s="179"/>
    </row>
    <row r="213" spans="1:42" ht="15.75" customHeight="1">
      <c r="A213" s="145" t="s">
        <v>533</v>
      </c>
      <c r="B213" s="46">
        <v>4211027000</v>
      </c>
      <c r="C213" s="39"/>
      <c r="D213" s="39">
        <v>0</v>
      </c>
      <c r="E213" s="41"/>
      <c r="F213" s="51">
        <v>0</v>
      </c>
      <c r="G213" s="55"/>
      <c r="H213" s="58">
        <v>0</v>
      </c>
      <c r="I213" s="27">
        <f t="shared" si="16"/>
        <v>-1559738256</v>
      </c>
      <c r="J213" s="28">
        <f t="shared" si="17"/>
        <v>-1</v>
      </c>
      <c r="K213" s="29"/>
      <c r="L213" s="29"/>
      <c r="M213" s="30"/>
      <c r="N213" s="29"/>
      <c r="O213" s="141" t="s">
        <v>534</v>
      </c>
      <c r="P213" s="44" t="s">
        <v>535</v>
      </c>
      <c r="Q213" s="29"/>
      <c r="R213" s="142" t="s">
        <v>533</v>
      </c>
      <c r="S213" s="35" t="s">
        <v>535</v>
      </c>
      <c r="T213" s="35" t="s">
        <v>536</v>
      </c>
      <c r="U213" s="36"/>
      <c r="V213" s="36">
        <v>0</v>
      </c>
      <c r="W213" s="36"/>
      <c r="X213" s="87">
        <v>0</v>
      </c>
      <c r="Y213" s="29"/>
      <c r="Z213" s="37">
        <f t="shared" si="15"/>
        <v>0</v>
      </c>
      <c r="AA213" s="37">
        <f t="shared" si="15"/>
        <v>0</v>
      </c>
      <c r="AB213" s="29"/>
      <c r="AC213" s="29"/>
      <c r="AD213" s="29"/>
      <c r="AE213" s="29"/>
      <c r="AP213" s="179"/>
    </row>
    <row r="214" spans="1:42" ht="15.75" customHeight="1">
      <c r="A214" s="145" t="s">
        <v>171</v>
      </c>
      <c r="B214" s="46">
        <v>4211027040</v>
      </c>
      <c r="C214" s="39">
        <v>0</v>
      </c>
      <c r="D214" s="39"/>
      <c r="E214" s="39">
        <v>0</v>
      </c>
      <c r="F214" s="53"/>
      <c r="G214" s="55">
        <v>0</v>
      </c>
      <c r="H214" s="143"/>
      <c r="I214" s="27">
        <f>C214-E224</f>
        <v>-1559738256</v>
      </c>
      <c r="J214" s="28">
        <f>(C214-E224)/E224</f>
        <v>-1</v>
      </c>
      <c r="K214" s="29"/>
      <c r="L214" s="29"/>
      <c r="M214" s="30"/>
      <c r="N214" s="29"/>
      <c r="O214" s="144" t="s">
        <v>537</v>
      </c>
      <c r="P214" s="44" t="s">
        <v>538</v>
      </c>
      <c r="Q214" s="29"/>
      <c r="R214" s="145" t="s">
        <v>171</v>
      </c>
      <c r="S214" s="46" t="s">
        <v>538</v>
      </c>
      <c r="T214" s="46" t="s">
        <v>539</v>
      </c>
      <c r="U214" s="41">
        <v>0</v>
      </c>
      <c r="V214" s="41"/>
      <c r="W214" s="41">
        <v>0</v>
      </c>
      <c r="X214" s="120"/>
      <c r="Y214" s="29"/>
      <c r="Z214" s="37">
        <f t="shared" si="15"/>
        <v>0</v>
      </c>
      <c r="AA214" s="37">
        <f t="shared" si="15"/>
        <v>0</v>
      </c>
      <c r="AB214" s="29"/>
      <c r="AC214" s="29"/>
      <c r="AD214" s="29"/>
      <c r="AE214" s="29"/>
      <c r="AP214" s="179"/>
    </row>
    <row r="215" spans="1:42" ht="15.75" customHeight="1">
      <c r="A215" s="145" t="s">
        <v>175</v>
      </c>
      <c r="B215" s="46">
        <v>4211027080</v>
      </c>
      <c r="C215" s="39">
        <v>0</v>
      </c>
      <c r="D215" s="39"/>
      <c r="E215" s="39">
        <v>0</v>
      </c>
      <c r="F215" s="53"/>
      <c r="G215" s="55">
        <v>0</v>
      </c>
      <c r="H215" s="58"/>
      <c r="I215" s="27">
        <f>D215-F225</f>
        <v>0</v>
      </c>
      <c r="J215" s="28" t="e">
        <f>(D215-F225)/F225</f>
        <v>#DIV/0!</v>
      </c>
      <c r="K215" s="29"/>
      <c r="L215" s="29"/>
      <c r="M215" s="30"/>
      <c r="N215" s="29"/>
      <c r="O215" s="144" t="s">
        <v>540</v>
      </c>
      <c r="P215" s="44" t="s">
        <v>541</v>
      </c>
      <c r="Q215" s="29"/>
      <c r="R215" s="145" t="s">
        <v>175</v>
      </c>
      <c r="S215" s="46" t="s">
        <v>541</v>
      </c>
      <c r="T215" s="46" t="s">
        <v>542</v>
      </c>
      <c r="U215" s="41">
        <v>0</v>
      </c>
      <c r="V215" s="41"/>
      <c r="W215" s="41">
        <v>0</v>
      </c>
      <c r="X215" s="53"/>
      <c r="Y215" s="29"/>
      <c r="Z215" s="37">
        <f t="shared" si="15"/>
        <v>0</v>
      </c>
      <c r="AA215" s="37">
        <f t="shared" si="15"/>
        <v>0</v>
      </c>
      <c r="AB215" s="29"/>
      <c r="AC215" s="29"/>
      <c r="AD215" s="29"/>
      <c r="AE215" s="29"/>
      <c r="AP215" s="179"/>
    </row>
    <row r="216" spans="1:42" ht="15.75" customHeight="1">
      <c r="A216" s="145" t="s">
        <v>543</v>
      </c>
      <c r="B216" s="46">
        <v>4211027120</v>
      </c>
      <c r="C216" s="39">
        <v>0</v>
      </c>
      <c r="D216" s="39"/>
      <c r="E216" s="39">
        <v>0</v>
      </c>
      <c r="F216" s="53"/>
      <c r="G216" s="55">
        <v>0</v>
      </c>
      <c r="H216" s="58"/>
      <c r="I216" s="27">
        <f>D216-F226</f>
        <v>0</v>
      </c>
      <c r="J216" s="28" t="e">
        <f>(D216-F226)/F226</f>
        <v>#DIV/0!</v>
      </c>
      <c r="K216" s="29"/>
      <c r="L216" s="29"/>
      <c r="M216" s="30"/>
      <c r="N216" s="29"/>
      <c r="O216" s="144" t="s">
        <v>544</v>
      </c>
      <c r="P216" s="44" t="s">
        <v>545</v>
      </c>
      <c r="Q216" s="29"/>
      <c r="R216" s="145" t="s">
        <v>543</v>
      </c>
      <c r="S216" s="46" t="s">
        <v>545</v>
      </c>
      <c r="T216" s="46" t="s">
        <v>546</v>
      </c>
      <c r="U216" s="41">
        <v>0</v>
      </c>
      <c r="V216" s="41"/>
      <c r="W216" s="41">
        <v>0</v>
      </c>
      <c r="X216" s="53"/>
      <c r="Y216" s="29"/>
      <c r="Z216" s="37">
        <f t="shared" si="15"/>
        <v>0</v>
      </c>
      <c r="AA216" s="37">
        <f t="shared" si="15"/>
        <v>0</v>
      </c>
      <c r="AB216" s="29"/>
      <c r="AC216" s="29"/>
      <c r="AD216" s="29"/>
      <c r="AE216" s="29"/>
      <c r="AP216" s="179"/>
    </row>
    <row r="217" spans="1:42" ht="15.75" customHeight="1">
      <c r="A217" s="145" t="s">
        <v>547</v>
      </c>
      <c r="B217" s="46">
        <v>4211027160</v>
      </c>
      <c r="C217" s="39">
        <v>0</v>
      </c>
      <c r="D217" s="39"/>
      <c r="E217" s="39">
        <v>0</v>
      </c>
      <c r="F217" s="53"/>
      <c r="G217" s="55">
        <v>0</v>
      </c>
      <c r="H217" s="58"/>
      <c r="I217" s="110">
        <f>D217-F227</f>
        <v>-27508453824</v>
      </c>
      <c r="J217" s="111">
        <f>(D217-F227)/F227</f>
        <v>-1</v>
      </c>
      <c r="K217" s="38"/>
      <c r="L217" s="38"/>
      <c r="M217" s="112"/>
      <c r="N217" s="38"/>
      <c r="O217" s="144" t="s">
        <v>548</v>
      </c>
      <c r="P217" s="44" t="s">
        <v>549</v>
      </c>
      <c r="Q217" s="38"/>
      <c r="R217" s="145" t="s">
        <v>547</v>
      </c>
      <c r="S217" s="46" t="s">
        <v>549</v>
      </c>
      <c r="T217" s="46" t="s">
        <v>550</v>
      </c>
      <c r="U217" s="41">
        <v>0</v>
      </c>
      <c r="V217" s="41"/>
      <c r="W217" s="41">
        <v>0</v>
      </c>
      <c r="X217" s="53"/>
      <c r="Y217" s="38"/>
      <c r="Z217" s="60">
        <f t="shared" si="15"/>
        <v>0</v>
      </c>
      <c r="AA217" s="60">
        <f t="shared" si="15"/>
        <v>0</v>
      </c>
      <c r="AB217" s="38"/>
      <c r="AC217" s="38"/>
      <c r="AD217" s="38"/>
      <c r="AE217" s="38"/>
      <c r="AF217" s="177"/>
      <c r="AP217" s="179"/>
    </row>
    <row r="218" spans="1:42" ht="15.75" customHeight="1">
      <c r="A218" s="50" t="s">
        <v>551</v>
      </c>
      <c r="B218" s="46">
        <v>4211030000</v>
      </c>
      <c r="C218" s="39"/>
      <c r="D218" s="39">
        <v>8724072</v>
      </c>
      <c r="E218" s="41"/>
      <c r="F218" s="51">
        <v>26170124</v>
      </c>
      <c r="G218" s="47"/>
      <c r="H218" s="48">
        <v>339952623</v>
      </c>
      <c r="I218" s="27">
        <f>D218-F228</f>
        <v>8724072</v>
      </c>
      <c r="J218" s="28" t="e">
        <f>(D218-F228)/F228</f>
        <v>#DIV/0!</v>
      </c>
      <c r="K218" s="29"/>
      <c r="L218" s="29"/>
      <c r="M218" s="30"/>
      <c r="N218" s="29"/>
      <c r="O218" s="49" t="s">
        <v>552</v>
      </c>
      <c r="P218" s="44" t="s">
        <v>553</v>
      </c>
      <c r="Q218" s="29"/>
      <c r="R218" s="50" t="s">
        <v>551</v>
      </c>
      <c r="S218" s="46" t="s">
        <v>553</v>
      </c>
      <c r="T218" s="46" t="s">
        <v>554</v>
      </c>
      <c r="U218" s="41"/>
      <c r="V218" s="41">
        <v>123603623</v>
      </c>
      <c r="W218" s="41"/>
      <c r="X218" s="53">
        <v>3521674294</v>
      </c>
      <c r="Y218" s="29"/>
      <c r="Z218" s="37">
        <f t="shared" si="15"/>
        <v>0</v>
      </c>
      <c r="AA218" s="37">
        <f t="shared" si="15"/>
        <v>-114879551</v>
      </c>
      <c r="AB218" s="29"/>
      <c r="AC218" s="37" t="s">
        <v>1</v>
      </c>
      <c r="AD218" s="29"/>
      <c r="AE218" s="29"/>
      <c r="AP218" s="179"/>
    </row>
    <row r="219" spans="1:42" ht="15.75" customHeight="1">
      <c r="A219" s="50" t="s">
        <v>555</v>
      </c>
      <c r="B219" s="46">
        <v>4211030040</v>
      </c>
      <c r="C219" s="39">
        <v>4263962</v>
      </c>
      <c r="D219" s="39"/>
      <c r="E219" s="39">
        <v>26170124</v>
      </c>
      <c r="F219" s="53"/>
      <c r="G219" s="47">
        <v>23355067</v>
      </c>
      <c r="H219" s="48"/>
      <c r="I219" s="27">
        <f>C219-E229</f>
        <v>4263962</v>
      </c>
      <c r="J219" s="28" t="e">
        <f>(C219-E229)/E229</f>
        <v>#DIV/0!</v>
      </c>
      <c r="K219" s="29"/>
      <c r="L219" s="29"/>
      <c r="M219" s="30"/>
      <c r="N219" s="29"/>
      <c r="O219" s="52" t="s">
        <v>556</v>
      </c>
      <c r="P219" s="44" t="s">
        <v>557</v>
      </c>
      <c r="Q219" s="29"/>
      <c r="R219" s="50" t="s">
        <v>555</v>
      </c>
      <c r="S219" s="46" t="s">
        <v>557</v>
      </c>
      <c r="T219" s="46" t="s">
        <v>558</v>
      </c>
      <c r="U219" s="41">
        <v>43622063</v>
      </c>
      <c r="V219" s="41"/>
      <c r="W219" s="41">
        <v>1116773057</v>
      </c>
      <c r="X219" s="53"/>
      <c r="Y219" s="29"/>
      <c r="Z219" s="37">
        <f t="shared" si="15"/>
        <v>-39358101</v>
      </c>
      <c r="AA219" s="37">
        <f t="shared" si="15"/>
        <v>0</v>
      </c>
      <c r="AB219" s="29"/>
      <c r="AC219" s="29"/>
      <c r="AD219" s="29"/>
      <c r="AE219" s="29"/>
      <c r="AP219" s="179"/>
    </row>
    <row r="220" spans="1:42" ht="15.75" customHeight="1">
      <c r="A220" s="50" t="s">
        <v>559</v>
      </c>
      <c r="B220" s="46">
        <v>4211030080</v>
      </c>
      <c r="C220" s="39">
        <v>4460110</v>
      </c>
      <c r="D220" s="39"/>
      <c r="E220" s="39">
        <v>0</v>
      </c>
      <c r="F220" s="53"/>
      <c r="G220" s="47">
        <v>316597556</v>
      </c>
      <c r="H220" s="48"/>
      <c r="I220" s="27">
        <f>C220-E230</f>
        <v>4460110</v>
      </c>
      <c r="J220" s="28" t="e">
        <f>(C220-E230)/E230</f>
        <v>#DIV/0!</v>
      </c>
      <c r="K220" s="29"/>
      <c r="L220" s="29"/>
      <c r="M220" s="30"/>
      <c r="N220" s="29"/>
      <c r="O220" s="52" t="s">
        <v>560</v>
      </c>
      <c r="P220" s="44" t="s">
        <v>561</v>
      </c>
      <c r="Q220" s="29"/>
      <c r="R220" s="50" t="s">
        <v>559</v>
      </c>
      <c r="S220" s="46" t="s">
        <v>561</v>
      </c>
      <c r="T220" s="46" t="s">
        <v>562</v>
      </c>
      <c r="U220" s="41">
        <v>79981560</v>
      </c>
      <c r="V220" s="41"/>
      <c r="W220" s="41">
        <v>2404901237</v>
      </c>
      <c r="X220" s="53"/>
      <c r="Y220" s="29"/>
      <c r="Z220" s="37">
        <f t="shared" si="15"/>
        <v>-75521450</v>
      </c>
      <c r="AA220" s="37">
        <f t="shared" si="15"/>
        <v>0</v>
      </c>
      <c r="AB220" s="29"/>
      <c r="AC220" s="29"/>
      <c r="AD220" s="29"/>
      <c r="AE220" s="29"/>
      <c r="AP220" s="179"/>
    </row>
    <row r="221" spans="1:42" ht="15.75" customHeight="1">
      <c r="A221" s="72" t="s">
        <v>563</v>
      </c>
      <c r="B221" s="73">
        <v>4270000000</v>
      </c>
      <c r="C221" s="113"/>
      <c r="D221" s="113">
        <v>23566202320</v>
      </c>
      <c r="E221" s="74"/>
      <c r="F221" s="170">
        <v>29068192080</v>
      </c>
      <c r="G221" s="75"/>
      <c r="H221" s="76">
        <f>H222</f>
        <v>27301769302</v>
      </c>
      <c r="I221" s="27">
        <f>D221-F231</f>
        <v>23566202320</v>
      </c>
      <c r="J221" s="28" t="e">
        <f>(D221-F231)/F231</f>
        <v>#DIV/0!</v>
      </c>
      <c r="K221" s="29"/>
      <c r="L221" s="29"/>
      <c r="M221" s="30"/>
      <c r="N221" s="31">
        <f>M221-F231</f>
        <v>0</v>
      </c>
      <c r="O221" s="77" t="s">
        <v>564</v>
      </c>
      <c r="P221" s="78" t="s">
        <v>376</v>
      </c>
      <c r="Q221" s="29"/>
      <c r="R221" s="79" t="s">
        <v>563</v>
      </c>
      <c r="S221" s="80" t="s">
        <v>376</v>
      </c>
      <c r="T221" s="80" t="s">
        <v>565</v>
      </c>
      <c r="U221" s="81"/>
      <c r="V221" s="81">
        <v>26815747712</v>
      </c>
      <c r="W221" s="81"/>
      <c r="X221" s="81">
        <v>257292691115</v>
      </c>
      <c r="Y221" s="29"/>
      <c r="Z221" s="37">
        <f t="shared" si="15"/>
        <v>0</v>
      </c>
      <c r="AA221" s="37">
        <f t="shared" si="15"/>
        <v>-3249545392</v>
      </c>
      <c r="AB221" s="29"/>
      <c r="AC221" s="29"/>
      <c r="AD221" s="29"/>
      <c r="AE221" s="29"/>
      <c r="AP221" s="179"/>
    </row>
    <row r="222" spans="1:42" ht="15.75" customHeight="1">
      <c r="A222" s="45" t="s">
        <v>566</v>
      </c>
      <c r="B222" s="46">
        <v>4270500000</v>
      </c>
      <c r="C222" s="39"/>
      <c r="D222" s="40">
        <v>23566202320</v>
      </c>
      <c r="E222" s="129"/>
      <c r="F222" s="172">
        <v>29068192080</v>
      </c>
      <c r="G222" s="47"/>
      <c r="H222" s="26">
        <f>SUM(H223:H231)</f>
        <v>27301769302</v>
      </c>
      <c r="I222" s="27">
        <f>D222-F232</f>
        <v>22379665335</v>
      </c>
      <c r="J222" s="28">
        <f>(D222-F232)/F232</f>
        <v>18.861329750290086</v>
      </c>
      <c r="K222" s="29"/>
      <c r="L222" s="29"/>
      <c r="M222" s="30"/>
      <c r="N222" s="31">
        <f>M222-F232</f>
        <v>-1186536985</v>
      </c>
      <c r="O222" s="43" t="s">
        <v>567</v>
      </c>
      <c r="P222" s="44" t="s">
        <v>568</v>
      </c>
      <c r="Q222" s="29"/>
      <c r="R222" s="45" t="s">
        <v>566</v>
      </c>
      <c r="S222" s="46" t="s">
        <v>568</v>
      </c>
      <c r="T222" s="46" t="s">
        <v>569</v>
      </c>
      <c r="U222" s="41"/>
      <c r="V222" s="41">
        <v>26815747712</v>
      </c>
      <c r="W222" s="41"/>
      <c r="X222" s="41">
        <v>257292691115</v>
      </c>
      <c r="Y222" s="29"/>
      <c r="Z222" s="37">
        <f t="shared" si="15"/>
        <v>0</v>
      </c>
      <c r="AA222" s="37">
        <f t="shared" si="15"/>
        <v>-3249545392</v>
      </c>
      <c r="AB222" s="29"/>
      <c r="AC222" s="37"/>
      <c r="AD222" s="29"/>
      <c r="AE222" s="29"/>
      <c r="AP222" s="179"/>
    </row>
    <row r="223" spans="1:42" ht="15.75" customHeight="1">
      <c r="A223" s="50" t="s">
        <v>570</v>
      </c>
      <c r="B223" s="46">
        <v>4270503000</v>
      </c>
      <c r="C223" s="39"/>
      <c r="D223" s="39">
        <v>1452181528</v>
      </c>
      <c r="E223" s="41"/>
      <c r="F223" s="51">
        <v>1559738256</v>
      </c>
      <c r="G223" s="47"/>
      <c r="H223" s="48">
        <v>11465480518</v>
      </c>
      <c r="I223" s="27"/>
      <c r="J223" s="28"/>
      <c r="K223" s="29"/>
      <c r="L223" s="29"/>
      <c r="M223" s="30"/>
      <c r="N223" s="29"/>
      <c r="O223" s="49"/>
      <c r="P223" s="44"/>
      <c r="Q223" s="29"/>
      <c r="R223" s="50"/>
      <c r="S223" s="46"/>
      <c r="T223" s="46"/>
      <c r="U223" s="41"/>
      <c r="V223" s="41"/>
      <c r="W223" s="41"/>
      <c r="X223" s="41"/>
      <c r="Y223" s="29"/>
      <c r="Z223" s="37"/>
      <c r="AA223" s="37"/>
      <c r="AB223" s="29"/>
      <c r="AC223" s="29"/>
      <c r="AD223" s="29"/>
      <c r="AE223" s="29"/>
      <c r="AP223" s="179"/>
    </row>
    <row r="224" spans="1:42" ht="15.75" customHeight="1">
      <c r="A224" s="50" t="s">
        <v>571</v>
      </c>
      <c r="B224" s="46">
        <v>4270503040</v>
      </c>
      <c r="C224" s="39">
        <v>1452181528</v>
      </c>
      <c r="D224" s="39"/>
      <c r="E224" s="39">
        <v>1559738256</v>
      </c>
      <c r="F224" s="53"/>
      <c r="G224" s="47">
        <v>9991604617</v>
      </c>
      <c r="H224" s="119"/>
      <c r="I224" s="110"/>
      <c r="J224" s="111"/>
      <c r="K224" s="38"/>
      <c r="L224" s="38"/>
      <c r="M224" s="112"/>
      <c r="N224" s="38"/>
      <c r="O224" s="52"/>
      <c r="P224" s="44"/>
      <c r="Q224" s="38"/>
      <c r="R224" s="50"/>
      <c r="S224" s="46"/>
      <c r="T224" s="46"/>
      <c r="U224" s="41"/>
      <c r="V224" s="41"/>
      <c r="W224" s="41"/>
      <c r="X224" s="120"/>
      <c r="Y224" s="38"/>
      <c r="Z224" s="60"/>
      <c r="AA224" s="60"/>
      <c r="AB224" s="38"/>
      <c r="AC224" s="38"/>
      <c r="AD224" s="60"/>
      <c r="AE224" s="38"/>
      <c r="AF224" s="177"/>
      <c r="AP224" s="179"/>
    </row>
    <row r="225" spans="1:42" ht="15.75" customHeight="1">
      <c r="A225" s="50" t="s">
        <v>572</v>
      </c>
      <c r="B225" s="46">
        <v>4270503080</v>
      </c>
      <c r="C225" s="39">
        <v>0</v>
      </c>
      <c r="D225" s="39"/>
      <c r="E225" s="39">
        <v>0</v>
      </c>
      <c r="F225" s="53"/>
      <c r="G225" s="55">
        <v>0</v>
      </c>
      <c r="H225" s="48"/>
      <c r="I225" s="27"/>
      <c r="J225" s="28"/>
      <c r="K225" s="29"/>
      <c r="L225" s="29"/>
      <c r="M225" s="30"/>
      <c r="N225" s="29"/>
      <c r="O225" s="52"/>
      <c r="P225" s="44"/>
      <c r="Q225" s="29"/>
      <c r="R225" s="50"/>
      <c r="S225" s="46"/>
      <c r="T225" s="46"/>
      <c r="U225" s="41"/>
      <c r="V225" s="41"/>
      <c r="W225" s="41"/>
      <c r="X225" s="53"/>
      <c r="Y225" s="29"/>
      <c r="Z225" s="37"/>
      <c r="AA225" s="37"/>
      <c r="AB225" s="29"/>
      <c r="AC225" s="29"/>
      <c r="AD225" s="29"/>
      <c r="AE225" s="29"/>
      <c r="AP225" s="179"/>
    </row>
    <row r="226" spans="1:42" ht="15.75" customHeight="1">
      <c r="A226" s="50" t="s">
        <v>573</v>
      </c>
      <c r="B226" s="46">
        <v>4270503120</v>
      </c>
      <c r="C226" s="39">
        <v>0</v>
      </c>
      <c r="D226" s="39"/>
      <c r="E226" s="39">
        <v>0</v>
      </c>
      <c r="F226" s="53"/>
      <c r="G226" s="47">
        <v>1473875901</v>
      </c>
      <c r="H226" s="48"/>
      <c r="I226" s="27"/>
      <c r="J226" s="28"/>
      <c r="K226" s="29"/>
      <c r="L226" s="29"/>
      <c r="M226" s="30"/>
      <c r="N226" s="29"/>
      <c r="O226" s="52"/>
      <c r="P226" s="44"/>
      <c r="Q226" s="29"/>
      <c r="R226" s="50"/>
      <c r="S226" s="46"/>
      <c r="T226" s="46"/>
      <c r="U226" s="41"/>
      <c r="V226" s="41"/>
      <c r="W226" s="41"/>
      <c r="X226" s="53"/>
      <c r="Y226" s="29"/>
      <c r="Z226" s="37"/>
      <c r="AA226" s="37"/>
      <c r="AB226" s="29"/>
      <c r="AC226" s="29"/>
      <c r="AD226" s="29"/>
      <c r="AE226" s="29"/>
      <c r="AP226" s="179"/>
    </row>
    <row r="227" spans="1:42" ht="15.75" customHeight="1">
      <c r="A227" s="50" t="s">
        <v>574</v>
      </c>
      <c r="B227" s="46">
        <v>4270506000</v>
      </c>
      <c r="C227" s="39"/>
      <c r="D227" s="39">
        <v>22114020792</v>
      </c>
      <c r="E227" s="41"/>
      <c r="F227" s="51">
        <v>27508453824</v>
      </c>
      <c r="G227" s="47"/>
      <c r="H227" s="48">
        <v>15836288784</v>
      </c>
      <c r="I227" s="27"/>
      <c r="J227" s="28"/>
      <c r="K227" s="29"/>
      <c r="L227" s="29"/>
      <c r="M227" s="30"/>
      <c r="N227" s="29"/>
      <c r="O227" s="49"/>
      <c r="P227" s="44"/>
      <c r="Q227" s="29"/>
      <c r="R227" s="50"/>
      <c r="S227" s="46"/>
      <c r="T227" s="46"/>
      <c r="U227" s="41"/>
      <c r="V227" s="41"/>
      <c r="W227" s="41"/>
      <c r="X227" s="53"/>
      <c r="Y227" s="29"/>
      <c r="Z227" s="37"/>
      <c r="AA227" s="37"/>
      <c r="AB227" s="29"/>
      <c r="AC227" s="29"/>
      <c r="AD227" s="37"/>
      <c r="AE227" s="29"/>
      <c r="AF227" s="178"/>
      <c r="AP227" s="179"/>
    </row>
    <row r="228" spans="1:42" ht="15.75" customHeight="1">
      <c r="A228" s="50" t="s">
        <v>575</v>
      </c>
      <c r="B228" s="46">
        <v>4270509000</v>
      </c>
      <c r="C228" s="39"/>
      <c r="D228" s="39">
        <v>0</v>
      </c>
      <c r="E228" s="41"/>
      <c r="F228" s="51">
        <v>0</v>
      </c>
      <c r="G228" s="55"/>
      <c r="H228" s="58">
        <v>0</v>
      </c>
      <c r="I228" s="27"/>
      <c r="J228" s="28"/>
      <c r="K228" s="29"/>
      <c r="L228" s="29"/>
      <c r="M228" s="30"/>
      <c r="N228" s="29"/>
      <c r="O228" s="49"/>
      <c r="P228" s="44"/>
      <c r="Q228" s="29"/>
      <c r="R228" s="50"/>
      <c r="S228" s="46"/>
      <c r="T228" s="46"/>
      <c r="U228" s="41"/>
      <c r="V228" s="41"/>
      <c r="W228" s="41"/>
      <c r="X228" s="53"/>
      <c r="Y228" s="29"/>
      <c r="Z228" s="37"/>
      <c r="AA228" s="37"/>
      <c r="AB228" s="29"/>
      <c r="AC228" s="29"/>
      <c r="AD228" s="29"/>
      <c r="AE228" s="29"/>
      <c r="AP228" s="179"/>
    </row>
    <row r="229" spans="1:42" ht="15.75" customHeight="1" thickBot="1">
      <c r="A229" s="50" t="s">
        <v>576</v>
      </c>
      <c r="B229" s="98">
        <v>4270512000</v>
      </c>
      <c r="C229" s="39"/>
      <c r="D229" s="39">
        <v>0</v>
      </c>
      <c r="E229" s="41"/>
      <c r="F229" s="51">
        <v>0</v>
      </c>
      <c r="G229" s="55"/>
      <c r="H229" s="58">
        <v>0</v>
      </c>
      <c r="I229" s="27">
        <f t="shared" ref="I229:I234" si="18">D229-F239</f>
        <v>0</v>
      </c>
      <c r="J229" s="28" t="e">
        <f t="shared" ref="J229:J234" si="19">(D229-F239)/F239</f>
        <v>#DIV/0!</v>
      </c>
      <c r="K229" s="29"/>
      <c r="L229" s="29"/>
      <c r="M229" s="30"/>
      <c r="N229" s="29"/>
      <c r="O229" s="49" t="s">
        <v>577</v>
      </c>
      <c r="P229" s="44" t="s">
        <v>578</v>
      </c>
      <c r="Q229" s="29"/>
      <c r="R229" s="50" t="s">
        <v>576</v>
      </c>
      <c r="S229" s="46" t="s">
        <v>578</v>
      </c>
      <c r="T229" s="46" t="s">
        <v>579</v>
      </c>
      <c r="U229" s="41"/>
      <c r="V229" s="41">
        <v>0</v>
      </c>
      <c r="W229" s="41"/>
      <c r="X229" s="53">
        <v>0</v>
      </c>
      <c r="Y229" s="29"/>
      <c r="Z229" s="37">
        <f t="shared" ref="Z229:AA267" si="20">C229-U229</f>
        <v>0</v>
      </c>
      <c r="AA229" s="37">
        <f t="shared" si="20"/>
        <v>0</v>
      </c>
      <c r="AB229" s="29"/>
      <c r="AC229" s="29"/>
      <c r="AD229" s="29"/>
      <c r="AE229" s="29"/>
      <c r="AP229" s="179"/>
    </row>
    <row r="230" spans="1:42" ht="15.75" customHeight="1">
      <c r="A230" s="50" t="s">
        <v>580</v>
      </c>
      <c r="B230" s="46">
        <v>4270515000</v>
      </c>
      <c r="C230" s="39"/>
      <c r="D230" s="39">
        <v>0</v>
      </c>
      <c r="E230" s="41"/>
      <c r="F230" s="51">
        <v>0</v>
      </c>
      <c r="G230" s="55"/>
      <c r="H230" s="58">
        <v>0</v>
      </c>
      <c r="I230" s="27">
        <f t="shared" si="18"/>
        <v>0</v>
      </c>
      <c r="J230" s="28" t="e">
        <f t="shared" si="19"/>
        <v>#DIV/0!</v>
      </c>
      <c r="K230" s="29"/>
      <c r="L230" s="29"/>
      <c r="M230" s="30"/>
      <c r="N230" s="29"/>
      <c r="O230" s="49" t="s">
        <v>581</v>
      </c>
      <c r="P230" s="44" t="s">
        <v>582</v>
      </c>
      <c r="Q230" s="29"/>
      <c r="R230" s="50" t="s">
        <v>580</v>
      </c>
      <c r="S230" s="46" t="s">
        <v>582</v>
      </c>
      <c r="T230" s="46" t="s">
        <v>583</v>
      </c>
      <c r="U230" s="41"/>
      <c r="V230" s="41">
        <v>0</v>
      </c>
      <c r="W230" s="41"/>
      <c r="X230" s="53">
        <v>0</v>
      </c>
      <c r="Y230" s="29"/>
      <c r="Z230" s="37">
        <f t="shared" si="20"/>
        <v>0</v>
      </c>
      <c r="AA230" s="37">
        <f t="shared" si="20"/>
        <v>0</v>
      </c>
      <c r="AB230" s="29"/>
      <c r="AC230" s="29"/>
      <c r="AD230" s="29"/>
      <c r="AE230" s="29"/>
      <c r="AP230" s="179"/>
    </row>
    <row r="231" spans="1:42" ht="15.75" customHeight="1" thickBot="1">
      <c r="A231" s="86" t="s">
        <v>584</v>
      </c>
      <c r="B231" s="35">
        <v>4270518000</v>
      </c>
      <c r="C231" s="39"/>
      <c r="D231" s="39">
        <v>0</v>
      </c>
      <c r="E231" s="36"/>
      <c r="F231" s="51">
        <v>0</v>
      </c>
      <c r="G231" s="115"/>
      <c r="H231" s="116">
        <v>0</v>
      </c>
      <c r="I231" s="27">
        <f t="shared" si="18"/>
        <v>0</v>
      </c>
      <c r="J231" s="28" t="e">
        <f t="shared" si="19"/>
        <v>#DIV/0!</v>
      </c>
      <c r="K231" s="29"/>
      <c r="L231" s="29"/>
      <c r="M231" s="30"/>
      <c r="N231" s="29"/>
      <c r="O231" s="49" t="s">
        <v>585</v>
      </c>
      <c r="P231" s="44" t="s">
        <v>586</v>
      </c>
      <c r="Q231" s="29"/>
      <c r="R231" s="50" t="s">
        <v>584</v>
      </c>
      <c r="S231" s="46" t="s">
        <v>586</v>
      </c>
      <c r="T231" s="46" t="s">
        <v>587</v>
      </c>
      <c r="U231" s="41"/>
      <c r="V231" s="41">
        <v>0</v>
      </c>
      <c r="W231" s="41"/>
      <c r="X231" s="53">
        <v>0</v>
      </c>
      <c r="Y231" s="29"/>
      <c r="Z231" s="37">
        <f t="shared" si="20"/>
        <v>0</v>
      </c>
      <c r="AA231" s="37">
        <f t="shared" si="20"/>
        <v>0</v>
      </c>
      <c r="AB231" s="29"/>
      <c r="AC231" s="29"/>
      <c r="AD231" s="29"/>
      <c r="AE231" s="29"/>
      <c r="AP231" s="179"/>
    </row>
    <row r="232" spans="1:42" ht="15.75" customHeight="1">
      <c r="A232" s="72" t="s">
        <v>588</v>
      </c>
      <c r="B232" s="73">
        <v>4300000000</v>
      </c>
      <c r="C232" s="113"/>
      <c r="D232" s="113">
        <v>892903211</v>
      </c>
      <c r="E232" s="74"/>
      <c r="F232" s="170">
        <v>1186536985</v>
      </c>
      <c r="G232" s="25"/>
      <c r="H232" s="76">
        <f>H233</f>
        <v>3712384360</v>
      </c>
      <c r="I232" s="27">
        <f t="shared" si="18"/>
        <v>892903211</v>
      </c>
      <c r="J232" s="28" t="e">
        <f t="shared" si="19"/>
        <v>#DIV/0!</v>
      </c>
      <c r="K232" s="29"/>
      <c r="L232" s="29"/>
      <c r="M232" s="30"/>
      <c r="N232" s="31">
        <f>M232-F242</f>
        <v>0</v>
      </c>
      <c r="O232" s="77" t="s">
        <v>589</v>
      </c>
      <c r="P232" s="78" t="s">
        <v>565</v>
      </c>
      <c r="Q232" s="29"/>
      <c r="R232" s="79" t="s">
        <v>588</v>
      </c>
      <c r="S232" s="80" t="s">
        <v>565</v>
      </c>
      <c r="T232" s="80" t="s">
        <v>590</v>
      </c>
      <c r="U232" s="81"/>
      <c r="V232" s="81">
        <v>2564438535</v>
      </c>
      <c r="W232" s="81"/>
      <c r="X232" s="81">
        <v>4817329909</v>
      </c>
      <c r="Y232" s="29"/>
      <c r="Z232" s="37">
        <f t="shared" si="20"/>
        <v>0</v>
      </c>
      <c r="AA232" s="37">
        <f t="shared" si="20"/>
        <v>-1671535324</v>
      </c>
      <c r="AB232" s="29"/>
      <c r="AC232" s="29"/>
      <c r="AD232" s="29"/>
      <c r="AE232" s="29"/>
      <c r="AP232" s="179"/>
    </row>
    <row r="233" spans="1:42" ht="15.75" customHeight="1">
      <c r="A233" s="146" t="s">
        <v>591</v>
      </c>
      <c r="B233" s="46">
        <v>4300500000</v>
      </c>
      <c r="C233" s="39"/>
      <c r="D233" s="40">
        <v>892903211</v>
      </c>
      <c r="E233" s="129"/>
      <c r="F233" s="172">
        <v>1186536985</v>
      </c>
      <c r="G233" s="47"/>
      <c r="H233" s="26">
        <f>SUM(H234:H242)</f>
        <v>3712384360</v>
      </c>
      <c r="I233" s="27">
        <f t="shared" si="18"/>
        <v>892903211</v>
      </c>
      <c r="J233" s="28" t="e">
        <f t="shared" si="19"/>
        <v>#DIV/0!</v>
      </c>
      <c r="K233" s="29"/>
      <c r="L233" s="29"/>
      <c r="M233" s="30"/>
      <c r="N233" s="31">
        <f>M233-F243</f>
        <v>0</v>
      </c>
      <c r="O233" s="43" t="s">
        <v>592</v>
      </c>
      <c r="P233" s="44" t="s">
        <v>569</v>
      </c>
      <c r="Q233" s="29"/>
      <c r="R233" s="146" t="s">
        <v>591</v>
      </c>
      <c r="S233" s="46" t="s">
        <v>569</v>
      </c>
      <c r="T233" s="46" t="s">
        <v>593</v>
      </c>
      <c r="U233" s="41"/>
      <c r="V233" s="41">
        <v>2564438535</v>
      </c>
      <c r="W233" s="41"/>
      <c r="X233" s="41">
        <v>4817329909</v>
      </c>
      <c r="Y233" s="29"/>
      <c r="Z233" s="37">
        <f t="shared" si="20"/>
        <v>0</v>
      </c>
      <c r="AA233" s="37">
        <f t="shared" si="20"/>
        <v>-1671535324</v>
      </c>
      <c r="AB233" s="29"/>
      <c r="AC233" s="29"/>
      <c r="AD233" s="29"/>
      <c r="AE233" s="29"/>
      <c r="AP233" s="179"/>
    </row>
    <row r="234" spans="1:42" ht="15.75" customHeight="1">
      <c r="A234" s="50" t="s">
        <v>594</v>
      </c>
      <c r="B234" s="46">
        <v>4300503000</v>
      </c>
      <c r="C234" s="39"/>
      <c r="D234" s="39">
        <v>892903211</v>
      </c>
      <c r="E234" s="41"/>
      <c r="F234" s="51">
        <v>1186536985</v>
      </c>
      <c r="G234" s="47"/>
      <c r="H234" s="48">
        <v>3712384360</v>
      </c>
      <c r="I234" s="27">
        <f t="shared" si="18"/>
        <v>892903211</v>
      </c>
      <c r="J234" s="28" t="e">
        <f t="shared" si="19"/>
        <v>#DIV/0!</v>
      </c>
      <c r="K234" s="29"/>
      <c r="L234" s="29"/>
      <c r="M234" s="30"/>
      <c r="N234" s="29"/>
      <c r="O234" s="49" t="s">
        <v>595</v>
      </c>
      <c r="P234" s="44" t="s">
        <v>596</v>
      </c>
      <c r="Q234" s="29"/>
      <c r="R234" s="50" t="s">
        <v>594</v>
      </c>
      <c r="S234" s="46" t="s">
        <v>596</v>
      </c>
      <c r="T234" s="46" t="s">
        <v>597</v>
      </c>
      <c r="U234" s="41"/>
      <c r="V234" s="41">
        <v>2564438535</v>
      </c>
      <c r="W234" s="41"/>
      <c r="X234" s="41">
        <v>4817329909</v>
      </c>
      <c r="Y234" s="29"/>
      <c r="Z234" s="37">
        <f t="shared" si="20"/>
        <v>0</v>
      </c>
      <c r="AA234" s="37">
        <f t="shared" si="20"/>
        <v>-1671535324</v>
      </c>
      <c r="AB234" s="29"/>
      <c r="AC234" s="29"/>
      <c r="AD234" s="29"/>
      <c r="AE234" s="29"/>
      <c r="AP234" s="179"/>
    </row>
    <row r="235" spans="1:42" ht="15.75" customHeight="1">
      <c r="A235" s="50" t="s">
        <v>598</v>
      </c>
      <c r="B235" s="46">
        <v>4300503040</v>
      </c>
      <c r="C235" s="39">
        <v>892903211</v>
      </c>
      <c r="D235" s="39"/>
      <c r="E235" s="39">
        <v>1186536985</v>
      </c>
      <c r="F235" s="53"/>
      <c r="G235" s="47">
        <v>3712384360</v>
      </c>
      <c r="H235" s="48"/>
      <c r="I235" s="27">
        <f>C235-E245</f>
        <v>892903211</v>
      </c>
      <c r="J235" s="28" t="e">
        <f>(C235-E245)/E245</f>
        <v>#DIV/0!</v>
      </c>
      <c r="K235" s="29"/>
      <c r="L235" s="29"/>
      <c r="M235" s="30"/>
      <c r="N235" s="29"/>
      <c r="O235" s="52" t="s">
        <v>599</v>
      </c>
      <c r="P235" s="44" t="s">
        <v>600</v>
      </c>
      <c r="Q235" s="29"/>
      <c r="R235" s="50" t="s">
        <v>598</v>
      </c>
      <c r="S235" s="46" t="s">
        <v>600</v>
      </c>
      <c r="T235" s="46" t="s">
        <v>601</v>
      </c>
      <c r="U235" s="41">
        <v>2564438535</v>
      </c>
      <c r="V235" s="41"/>
      <c r="W235" s="41">
        <v>4817329909</v>
      </c>
      <c r="X235" s="53"/>
      <c r="Y235" s="29"/>
      <c r="Z235" s="37">
        <f t="shared" si="20"/>
        <v>-1671535324</v>
      </c>
      <c r="AA235" s="37">
        <f t="shared" si="20"/>
        <v>0</v>
      </c>
      <c r="AB235" s="29"/>
      <c r="AC235" s="29"/>
      <c r="AD235" s="29"/>
      <c r="AE235" s="29"/>
      <c r="AP235" s="179"/>
    </row>
    <row r="236" spans="1:42" ht="15.75" customHeight="1" thickBot="1">
      <c r="A236" s="50" t="s">
        <v>602</v>
      </c>
      <c r="B236" s="46">
        <v>4300503080</v>
      </c>
      <c r="C236" s="39">
        <v>0</v>
      </c>
      <c r="D236" s="39"/>
      <c r="E236" s="39">
        <v>0</v>
      </c>
      <c r="F236" s="53"/>
      <c r="G236" s="115">
        <v>0</v>
      </c>
      <c r="H236" s="116"/>
      <c r="I236" s="93">
        <f>C236-E246</f>
        <v>0</v>
      </c>
      <c r="J236" s="94" t="e">
        <f>(C236-E246)/E246</f>
        <v>#DIV/0!</v>
      </c>
      <c r="K236" s="95"/>
      <c r="L236" s="95"/>
      <c r="M236" s="96"/>
      <c r="N236" s="95"/>
      <c r="O236" s="88" t="s">
        <v>603</v>
      </c>
      <c r="P236" s="89" t="s">
        <v>604</v>
      </c>
      <c r="Q236" s="95"/>
      <c r="R236" s="97" t="s">
        <v>602</v>
      </c>
      <c r="S236" s="98" t="s">
        <v>604</v>
      </c>
      <c r="T236" s="98" t="s">
        <v>605</v>
      </c>
      <c r="U236" s="99">
        <v>0</v>
      </c>
      <c r="V236" s="99"/>
      <c r="W236" s="99">
        <v>0</v>
      </c>
      <c r="X236" s="100"/>
      <c r="Y236" s="95"/>
      <c r="Z236" s="101">
        <f t="shared" si="20"/>
        <v>0</v>
      </c>
      <c r="AA236" s="101">
        <f t="shared" si="20"/>
        <v>0</v>
      </c>
      <c r="AB236" s="95"/>
      <c r="AC236" s="95"/>
      <c r="AD236" s="95"/>
      <c r="AE236" s="95"/>
      <c r="AF236" s="177"/>
      <c r="AP236" s="179"/>
    </row>
    <row r="237" spans="1:42" ht="15.75" customHeight="1">
      <c r="A237" s="50" t="s">
        <v>606</v>
      </c>
      <c r="B237" s="46">
        <v>4300506000</v>
      </c>
      <c r="C237" s="39"/>
      <c r="D237" s="39">
        <v>0</v>
      </c>
      <c r="E237" s="41"/>
      <c r="F237" s="51">
        <v>0</v>
      </c>
      <c r="G237" s="55"/>
      <c r="H237" s="58">
        <v>0</v>
      </c>
      <c r="I237" s="27">
        <f>D237-F247</f>
        <v>0</v>
      </c>
      <c r="J237" s="28" t="e">
        <f>(D237-F247)/F247</f>
        <v>#DIV/0!</v>
      </c>
      <c r="K237" s="29"/>
      <c r="L237" s="29"/>
      <c r="M237" s="30"/>
      <c r="N237" s="29"/>
      <c r="O237" s="49" t="s">
        <v>607</v>
      </c>
      <c r="P237" s="44" t="s">
        <v>608</v>
      </c>
      <c r="Q237" s="29"/>
      <c r="R237" s="50" t="s">
        <v>606</v>
      </c>
      <c r="S237" s="46" t="s">
        <v>608</v>
      </c>
      <c r="T237" s="46" t="s">
        <v>609</v>
      </c>
      <c r="U237" s="41"/>
      <c r="V237" s="41">
        <v>0</v>
      </c>
      <c r="W237" s="41"/>
      <c r="X237" s="53">
        <v>0</v>
      </c>
      <c r="Y237" s="29"/>
      <c r="Z237" s="37">
        <f t="shared" si="20"/>
        <v>0</v>
      </c>
      <c r="AA237" s="37">
        <f t="shared" si="20"/>
        <v>0</v>
      </c>
      <c r="AB237" s="29"/>
      <c r="AC237" s="29"/>
      <c r="AD237" s="29"/>
      <c r="AE237" s="29"/>
      <c r="AP237" s="179"/>
    </row>
    <row r="238" spans="1:42" ht="15.75" customHeight="1">
      <c r="A238" s="50" t="s">
        <v>610</v>
      </c>
      <c r="B238" s="46">
        <v>4300509000</v>
      </c>
      <c r="C238" s="39"/>
      <c r="D238" s="39">
        <v>0</v>
      </c>
      <c r="E238" s="41"/>
      <c r="F238" s="51">
        <v>0</v>
      </c>
      <c r="G238" s="55"/>
      <c r="H238" s="58">
        <v>0</v>
      </c>
      <c r="I238" s="27">
        <f>D238-F248</f>
        <v>0</v>
      </c>
      <c r="J238" s="28" t="e">
        <f>(D238-F248)/F248</f>
        <v>#DIV/0!</v>
      </c>
      <c r="K238" s="29"/>
      <c r="L238" s="29"/>
      <c r="M238" s="30"/>
      <c r="N238" s="29"/>
      <c r="O238" s="49" t="s">
        <v>611</v>
      </c>
      <c r="P238" s="44" t="s">
        <v>583</v>
      </c>
      <c r="Q238" s="29"/>
      <c r="R238" s="50" t="s">
        <v>610</v>
      </c>
      <c r="S238" s="46" t="s">
        <v>583</v>
      </c>
      <c r="T238" s="46" t="s">
        <v>612</v>
      </c>
      <c r="U238" s="41"/>
      <c r="V238" s="41">
        <v>0</v>
      </c>
      <c r="W238" s="41"/>
      <c r="X238" s="53">
        <v>0</v>
      </c>
      <c r="Y238" s="29"/>
      <c r="Z238" s="37">
        <f t="shared" si="20"/>
        <v>0</v>
      </c>
      <c r="AA238" s="37">
        <f t="shared" si="20"/>
        <v>0</v>
      </c>
      <c r="AB238" s="29"/>
      <c r="AC238" s="29"/>
      <c r="AD238" s="29"/>
      <c r="AE238" s="29"/>
      <c r="AP238" s="179"/>
    </row>
    <row r="239" spans="1:42" ht="15.75" customHeight="1">
      <c r="A239" s="50" t="s">
        <v>613</v>
      </c>
      <c r="B239" s="46">
        <v>4300512000</v>
      </c>
      <c r="C239" s="39"/>
      <c r="D239" s="39">
        <v>0</v>
      </c>
      <c r="E239" s="41"/>
      <c r="F239" s="51">
        <v>0</v>
      </c>
      <c r="G239" s="55"/>
      <c r="H239" s="58">
        <v>0</v>
      </c>
      <c r="I239" s="27">
        <f>D239-F249</f>
        <v>0</v>
      </c>
      <c r="J239" s="28" t="e">
        <f>(D239-F249)/F249</f>
        <v>#DIV/0!</v>
      </c>
      <c r="K239" s="29"/>
      <c r="L239" s="29"/>
      <c r="M239" s="30"/>
      <c r="N239" s="29"/>
      <c r="O239" s="49" t="s">
        <v>614</v>
      </c>
      <c r="P239" s="44" t="s">
        <v>587</v>
      </c>
      <c r="Q239" s="29"/>
      <c r="R239" s="50" t="s">
        <v>613</v>
      </c>
      <c r="S239" s="46" t="s">
        <v>587</v>
      </c>
      <c r="T239" s="46" t="s">
        <v>615</v>
      </c>
      <c r="U239" s="41"/>
      <c r="V239" s="41">
        <v>0</v>
      </c>
      <c r="W239" s="41"/>
      <c r="X239" s="53">
        <v>0</v>
      </c>
      <c r="Y239" s="29"/>
      <c r="Z239" s="37">
        <f t="shared" si="20"/>
        <v>0</v>
      </c>
      <c r="AA239" s="37">
        <f t="shared" si="20"/>
        <v>0</v>
      </c>
      <c r="AB239" s="29"/>
      <c r="AC239" s="29"/>
      <c r="AD239" s="29"/>
      <c r="AE239" s="29"/>
      <c r="AP239" s="179"/>
    </row>
    <row r="240" spans="1:42" ht="15.75" customHeight="1">
      <c r="A240" s="50" t="s">
        <v>616</v>
      </c>
      <c r="B240" s="46">
        <v>4300515000</v>
      </c>
      <c r="C240" s="39"/>
      <c r="D240" s="39">
        <v>0</v>
      </c>
      <c r="E240" s="41"/>
      <c r="F240" s="51">
        <v>0</v>
      </c>
      <c r="G240" s="55"/>
      <c r="H240" s="58">
        <v>0</v>
      </c>
      <c r="I240" s="27">
        <f>D240-F250</f>
        <v>0</v>
      </c>
      <c r="J240" s="28" t="e">
        <f>(D240-F250)/F250</f>
        <v>#DIV/0!</v>
      </c>
      <c r="K240" s="29"/>
      <c r="L240" s="29"/>
      <c r="M240" s="30"/>
      <c r="N240" s="29"/>
      <c r="O240" s="49" t="s">
        <v>617</v>
      </c>
      <c r="P240" s="44" t="s">
        <v>618</v>
      </c>
      <c r="Q240" s="29"/>
      <c r="R240" s="50" t="s">
        <v>616</v>
      </c>
      <c r="S240" s="46" t="s">
        <v>618</v>
      </c>
      <c r="T240" s="46" t="s">
        <v>619</v>
      </c>
      <c r="U240" s="41"/>
      <c r="V240" s="41">
        <v>0</v>
      </c>
      <c r="W240" s="41"/>
      <c r="X240" s="53">
        <v>0</v>
      </c>
      <c r="Y240" s="29"/>
      <c r="Z240" s="37">
        <f t="shared" si="20"/>
        <v>0</v>
      </c>
      <c r="AA240" s="37">
        <f t="shared" si="20"/>
        <v>0</v>
      </c>
      <c r="AB240" s="29"/>
      <c r="AC240" s="29"/>
      <c r="AD240" s="29"/>
      <c r="AE240" s="29"/>
      <c r="AP240" s="179"/>
    </row>
    <row r="241" spans="1:42" ht="15.75" customHeight="1">
      <c r="A241" s="50" t="s">
        <v>620</v>
      </c>
      <c r="B241" s="46"/>
      <c r="C241" s="39"/>
      <c r="D241" s="39">
        <v>0</v>
      </c>
      <c r="E241" s="41"/>
      <c r="F241" s="51">
        <v>0</v>
      </c>
      <c r="G241" s="47"/>
      <c r="H241" s="48"/>
      <c r="I241" s="27"/>
      <c r="J241" s="28"/>
      <c r="K241" s="29"/>
      <c r="L241" s="29"/>
      <c r="M241" s="30"/>
      <c r="N241" s="29"/>
      <c r="O241" s="49"/>
      <c r="P241" s="44"/>
      <c r="Q241" s="29"/>
      <c r="R241" s="50" t="s">
        <v>620</v>
      </c>
      <c r="S241" s="46"/>
      <c r="T241" s="46"/>
      <c r="U241" s="41"/>
      <c r="V241" s="41"/>
      <c r="W241" s="41"/>
      <c r="X241" s="53"/>
      <c r="Y241" s="29"/>
      <c r="Z241" s="37">
        <f t="shared" si="20"/>
        <v>0</v>
      </c>
      <c r="AA241" s="37">
        <f t="shared" si="20"/>
        <v>0</v>
      </c>
      <c r="AB241" s="29"/>
      <c r="AC241" s="29"/>
      <c r="AD241" s="29"/>
      <c r="AE241" s="29"/>
      <c r="AP241" s="179"/>
    </row>
    <row r="242" spans="1:42" ht="15.75" customHeight="1">
      <c r="A242" s="50" t="s">
        <v>621</v>
      </c>
      <c r="B242" s="46"/>
      <c r="C242" s="39"/>
      <c r="D242" s="39">
        <v>0</v>
      </c>
      <c r="E242" s="41"/>
      <c r="F242" s="51">
        <v>0</v>
      </c>
      <c r="G242" s="47"/>
      <c r="H242" s="48"/>
      <c r="I242" s="27"/>
      <c r="J242" s="28"/>
      <c r="K242" s="29"/>
      <c r="L242" s="29"/>
      <c r="M242" s="30"/>
      <c r="N242" s="29"/>
      <c r="O242" s="49"/>
      <c r="P242" s="44"/>
      <c r="Q242" s="29"/>
      <c r="R242" s="50" t="s">
        <v>621</v>
      </c>
      <c r="S242" s="46"/>
      <c r="T242" s="46"/>
      <c r="U242" s="41"/>
      <c r="V242" s="41"/>
      <c r="W242" s="41"/>
      <c r="X242" s="53"/>
      <c r="Y242" s="29"/>
      <c r="Z242" s="37">
        <f t="shared" si="20"/>
        <v>0</v>
      </c>
      <c r="AA242" s="37">
        <f t="shared" si="20"/>
        <v>0</v>
      </c>
      <c r="AB242" s="29"/>
      <c r="AC242" s="29"/>
      <c r="AD242" s="29"/>
      <c r="AE242" s="29"/>
      <c r="AP242" s="179"/>
    </row>
    <row r="243" spans="1:42" ht="15.75" customHeight="1">
      <c r="A243" s="72" t="s">
        <v>622</v>
      </c>
      <c r="B243" s="73">
        <v>4330000000</v>
      </c>
      <c r="C243" s="113"/>
      <c r="D243" s="113">
        <v>0</v>
      </c>
      <c r="E243" s="74"/>
      <c r="F243" s="170">
        <v>0</v>
      </c>
      <c r="G243" s="75"/>
      <c r="H243" s="76">
        <f>+H244</f>
        <v>158355809636</v>
      </c>
      <c r="I243" s="27">
        <f t="shared" ref="I243:I272" si="21">D243-F253</f>
        <v>325546570</v>
      </c>
      <c r="J243" s="28">
        <f t="shared" ref="J243:J272" si="22">(D243-F253)/F253</f>
        <v>-1</v>
      </c>
      <c r="K243" s="29"/>
      <c r="L243" s="29"/>
      <c r="M243" s="30"/>
      <c r="N243" s="31">
        <f>M243-F253</f>
        <v>325546570</v>
      </c>
      <c r="O243" s="77" t="s">
        <v>623</v>
      </c>
      <c r="P243" s="78" t="s">
        <v>590</v>
      </c>
      <c r="Q243" s="29"/>
      <c r="R243" s="79" t="s">
        <v>624</v>
      </c>
      <c r="S243" s="80" t="s">
        <v>590</v>
      </c>
      <c r="T243" s="80" t="s">
        <v>625</v>
      </c>
      <c r="U243" s="81"/>
      <c r="V243" s="81">
        <v>0</v>
      </c>
      <c r="W243" s="81"/>
      <c r="X243" s="81">
        <v>0</v>
      </c>
      <c r="Y243" s="29"/>
      <c r="Z243" s="37">
        <f t="shared" si="20"/>
        <v>0</v>
      </c>
      <c r="AA243" s="37">
        <f t="shared" si="20"/>
        <v>0</v>
      </c>
      <c r="AB243" s="29"/>
      <c r="AC243" s="29"/>
      <c r="AD243" s="29"/>
      <c r="AE243" s="29"/>
      <c r="AP243" s="179"/>
    </row>
    <row r="244" spans="1:42" ht="15.75" customHeight="1">
      <c r="A244" s="45" t="s">
        <v>626</v>
      </c>
      <c r="B244" s="46">
        <v>4330500000</v>
      </c>
      <c r="C244" s="39"/>
      <c r="D244" s="40">
        <v>0</v>
      </c>
      <c r="E244" s="129"/>
      <c r="F244" s="172">
        <v>0</v>
      </c>
      <c r="G244" s="42"/>
      <c r="H244" s="26">
        <f>SUM(H245:H250)</f>
        <v>158355809636</v>
      </c>
      <c r="I244" s="27">
        <f t="shared" si="21"/>
        <v>0</v>
      </c>
      <c r="J244" s="28" t="e">
        <f t="shared" si="22"/>
        <v>#DIV/0!</v>
      </c>
      <c r="K244" s="29"/>
      <c r="L244" s="29"/>
      <c r="M244" s="30"/>
      <c r="N244" s="31">
        <f>M244-F254</f>
        <v>0</v>
      </c>
      <c r="O244" s="43" t="s">
        <v>627</v>
      </c>
      <c r="P244" s="44" t="s">
        <v>593</v>
      </c>
      <c r="Q244" s="29"/>
      <c r="R244" s="45" t="s">
        <v>626</v>
      </c>
      <c r="S244" s="46" t="s">
        <v>593</v>
      </c>
      <c r="T244" s="46" t="s">
        <v>628</v>
      </c>
      <c r="U244" s="41"/>
      <c r="V244" s="41">
        <v>0</v>
      </c>
      <c r="W244" s="41"/>
      <c r="X244" s="41">
        <v>0</v>
      </c>
      <c r="Y244" s="29"/>
      <c r="Z244" s="37">
        <f t="shared" si="20"/>
        <v>0</v>
      </c>
      <c r="AA244" s="37">
        <f t="shared" si="20"/>
        <v>0</v>
      </c>
      <c r="AB244" s="29"/>
      <c r="AC244" s="29"/>
      <c r="AD244" s="29"/>
      <c r="AE244" s="29"/>
      <c r="AP244" s="179"/>
    </row>
    <row r="245" spans="1:42" ht="15.75" customHeight="1">
      <c r="A245" s="50" t="s">
        <v>629</v>
      </c>
      <c r="B245" s="46">
        <v>4330503000</v>
      </c>
      <c r="C245" s="39"/>
      <c r="D245" s="39">
        <v>0</v>
      </c>
      <c r="E245" s="41"/>
      <c r="F245" s="51">
        <v>0</v>
      </c>
      <c r="G245" s="55"/>
      <c r="H245" s="58">
        <v>0</v>
      </c>
      <c r="I245" s="27">
        <f t="shared" si="21"/>
        <v>0</v>
      </c>
      <c r="J245" s="28" t="e">
        <f t="shared" si="22"/>
        <v>#DIV/0!</v>
      </c>
      <c r="K245" s="29"/>
      <c r="L245" s="29"/>
      <c r="M245" s="30"/>
      <c r="N245" s="29"/>
      <c r="O245" s="49" t="s">
        <v>630</v>
      </c>
      <c r="P245" s="44" t="s">
        <v>609</v>
      </c>
      <c r="Q245" s="29"/>
      <c r="R245" s="50" t="s">
        <v>629</v>
      </c>
      <c r="S245" s="46" t="s">
        <v>609</v>
      </c>
      <c r="T245" s="46" t="s">
        <v>631</v>
      </c>
      <c r="U245" s="41"/>
      <c r="V245" s="41">
        <v>0</v>
      </c>
      <c r="W245" s="41"/>
      <c r="X245" s="53">
        <v>0</v>
      </c>
      <c r="Y245" s="29"/>
      <c r="Z245" s="37">
        <f t="shared" si="20"/>
        <v>0</v>
      </c>
      <c r="AA245" s="37">
        <f t="shared" si="20"/>
        <v>0</v>
      </c>
      <c r="AB245" s="29"/>
      <c r="AC245" s="29"/>
      <c r="AD245" s="29"/>
      <c r="AE245" s="29"/>
      <c r="AP245" s="179"/>
    </row>
    <row r="246" spans="1:42" ht="15.75" customHeight="1">
      <c r="A246" s="50" t="s">
        <v>632</v>
      </c>
      <c r="B246" s="46">
        <v>4330506000</v>
      </c>
      <c r="C246" s="39"/>
      <c r="D246" s="39">
        <v>0</v>
      </c>
      <c r="E246" s="41"/>
      <c r="F246" s="51">
        <v>0</v>
      </c>
      <c r="G246" s="47"/>
      <c r="H246" s="48">
        <v>158355809636</v>
      </c>
      <c r="I246" s="27">
        <f t="shared" si="21"/>
        <v>0</v>
      </c>
      <c r="J246" s="28" t="e">
        <f t="shared" si="22"/>
        <v>#DIV/0!</v>
      </c>
      <c r="K246" s="29"/>
      <c r="L246" s="29"/>
      <c r="M246" s="30"/>
      <c r="N246" s="29"/>
      <c r="O246" s="49" t="s">
        <v>633</v>
      </c>
      <c r="P246" s="44" t="s">
        <v>597</v>
      </c>
      <c r="Q246" s="29"/>
      <c r="R246" s="50" t="s">
        <v>632</v>
      </c>
      <c r="S246" s="46" t="s">
        <v>597</v>
      </c>
      <c r="T246" s="46" t="s">
        <v>634</v>
      </c>
      <c r="U246" s="41"/>
      <c r="V246" s="41">
        <v>0</v>
      </c>
      <c r="W246" s="41"/>
      <c r="X246" s="53">
        <v>0</v>
      </c>
      <c r="Y246" s="29"/>
      <c r="Z246" s="37">
        <f t="shared" si="20"/>
        <v>0</v>
      </c>
      <c r="AA246" s="37">
        <f t="shared" si="20"/>
        <v>0</v>
      </c>
      <c r="AB246" s="29"/>
      <c r="AC246" s="29"/>
      <c r="AD246" s="29"/>
      <c r="AE246" s="29"/>
      <c r="AP246" s="179"/>
    </row>
    <row r="247" spans="1:42" ht="15.75" customHeight="1">
      <c r="A247" s="50" t="s">
        <v>635</v>
      </c>
      <c r="B247" s="46">
        <v>4330509000</v>
      </c>
      <c r="C247" s="39"/>
      <c r="D247" s="39">
        <v>0</v>
      </c>
      <c r="E247" s="41"/>
      <c r="F247" s="51">
        <v>0</v>
      </c>
      <c r="G247" s="55"/>
      <c r="H247" s="58">
        <v>0</v>
      </c>
      <c r="I247" s="27">
        <f t="shared" si="21"/>
        <v>0</v>
      </c>
      <c r="J247" s="28" t="e">
        <f t="shared" si="22"/>
        <v>#DIV/0!</v>
      </c>
      <c r="K247" s="29"/>
      <c r="L247" s="29"/>
      <c r="M247" s="30"/>
      <c r="N247" s="29"/>
      <c r="O247" s="49" t="s">
        <v>636</v>
      </c>
      <c r="P247" s="44" t="s">
        <v>612</v>
      </c>
      <c r="Q247" s="29"/>
      <c r="R247" s="50" t="s">
        <v>635</v>
      </c>
      <c r="S247" s="46" t="s">
        <v>612</v>
      </c>
      <c r="T247" s="46" t="s">
        <v>637</v>
      </c>
      <c r="U247" s="41"/>
      <c r="V247" s="41">
        <v>0</v>
      </c>
      <c r="W247" s="41"/>
      <c r="X247" s="53">
        <v>0</v>
      </c>
      <c r="Y247" s="29"/>
      <c r="Z247" s="37">
        <f t="shared" si="20"/>
        <v>0</v>
      </c>
      <c r="AA247" s="37">
        <f t="shared" si="20"/>
        <v>0</v>
      </c>
      <c r="AB247" s="29"/>
      <c r="AC247" s="29"/>
      <c r="AD247" s="29"/>
      <c r="AE247" s="29"/>
      <c r="AP247" s="179"/>
    </row>
    <row r="248" spans="1:42" ht="15.75" customHeight="1">
      <c r="A248" s="50" t="s">
        <v>638</v>
      </c>
      <c r="B248" s="46">
        <v>4330512000</v>
      </c>
      <c r="C248" s="39"/>
      <c r="D248" s="39">
        <v>0</v>
      </c>
      <c r="E248" s="41"/>
      <c r="F248" s="51">
        <v>0</v>
      </c>
      <c r="G248" s="55"/>
      <c r="H248" s="58">
        <v>0</v>
      </c>
      <c r="I248" s="27">
        <f t="shared" si="21"/>
        <v>325546570</v>
      </c>
      <c r="J248" s="28">
        <f t="shared" si="22"/>
        <v>-1</v>
      </c>
      <c r="K248" s="29"/>
      <c r="L248" s="29"/>
      <c r="M248" s="30"/>
      <c r="N248" s="29"/>
      <c r="O248" s="49" t="s">
        <v>639</v>
      </c>
      <c r="P248" s="44" t="s">
        <v>619</v>
      </c>
      <c r="Q248" s="29"/>
      <c r="R248" s="50" t="s">
        <v>638</v>
      </c>
      <c r="S248" s="46" t="s">
        <v>619</v>
      </c>
      <c r="T248" s="46" t="s">
        <v>640</v>
      </c>
      <c r="U248" s="41"/>
      <c r="V248" s="41">
        <v>0</v>
      </c>
      <c r="W248" s="41"/>
      <c r="X248" s="53">
        <v>0</v>
      </c>
      <c r="Y248" s="29"/>
      <c r="Z248" s="37">
        <f t="shared" si="20"/>
        <v>0</v>
      </c>
      <c r="AA248" s="37">
        <f t="shared" si="20"/>
        <v>0</v>
      </c>
      <c r="AB248" s="29"/>
      <c r="AC248" s="29"/>
      <c r="AD248" s="29"/>
      <c r="AE248" s="29"/>
      <c r="AP248" s="179"/>
    </row>
    <row r="249" spans="1:42" ht="15.75" customHeight="1">
      <c r="A249" s="50" t="s">
        <v>641</v>
      </c>
      <c r="B249" s="46">
        <v>4330515000</v>
      </c>
      <c r="C249" s="39"/>
      <c r="D249" s="39">
        <v>0</v>
      </c>
      <c r="E249" s="41"/>
      <c r="F249" s="51">
        <v>0</v>
      </c>
      <c r="G249" s="55"/>
      <c r="H249" s="58">
        <v>0</v>
      </c>
      <c r="I249" s="27">
        <f t="shared" si="21"/>
        <v>0</v>
      </c>
      <c r="J249" s="28" t="e">
        <f t="shared" si="22"/>
        <v>#DIV/0!</v>
      </c>
      <c r="K249" s="29"/>
      <c r="L249" s="29"/>
      <c r="M249" s="30"/>
      <c r="N249" s="29"/>
      <c r="O249" s="49" t="s">
        <v>642</v>
      </c>
      <c r="P249" s="44" t="s">
        <v>615</v>
      </c>
      <c r="Q249" s="29"/>
      <c r="R249" s="50" t="s">
        <v>641</v>
      </c>
      <c r="S249" s="46" t="s">
        <v>615</v>
      </c>
      <c r="T249" s="46" t="s">
        <v>643</v>
      </c>
      <c r="U249" s="41"/>
      <c r="V249" s="41">
        <v>0</v>
      </c>
      <c r="W249" s="41"/>
      <c r="X249" s="53">
        <v>0</v>
      </c>
      <c r="Y249" s="29"/>
      <c r="Z249" s="37">
        <f t="shared" si="20"/>
        <v>0</v>
      </c>
      <c r="AA249" s="37">
        <f t="shared" si="20"/>
        <v>0</v>
      </c>
      <c r="AB249" s="29"/>
      <c r="AC249" s="29"/>
      <c r="AD249" s="29"/>
      <c r="AE249" s="29"/>
      <c r="AP249" s="179"/>
    </row>
    <row r="250" spans="1:42" ht="15.75" customHeight="1">
      <c r="A250" s="86" t="s">
        <v>644</v>
      </c>
      <c r="B250" s="35">
        <v>4330518000</v>
      </c>
      <c r="C250" s="39"/>
      <c r="D250" s="39">
        <v>0</v>
      </c>
      <c r="E250" s="41"/>
      <c r="F250" s="51">
        <v>0</v>
      </c>
      <c r="G250" s="147"/>
      <c r="H250" s="148">
        <v>0</v>
      </c>
      <c r="I250" s="149">
        <f t="shared" si="21"/>
        <v>-551936308</v>
      </c>
      <c r="J250" s="150">
        <f t="shared" si="22"/>
        <v>-1</v>
      </c>
      <c r="K250" s="151"/>
      <c r="L250" s="151"/>
      <c r="M250" s="152"/>
      <c r="N250" s="151"/>
      <c r="O250" s="153" t="s">
        <v>645</v>
      </c>
      <c r="P250" s="33" t="s">
        <v>646</v>
      </c>
      <c r="Q250" s="151"/>
      <c r="R250" s="86" t="s">
        <v>644</v>
      </c>
      <c r="S250" s="35" t="s">
        <v>646</v>
      </c>
      <c r="T250" s="35" t="s">
        <v>647</v>
      </c>
      <c r="U250" s="36"/>
      <c r="V250" s="36">
        <v>0</v>
      </c>
      <c r="W250" s="36"/>
      <c r="X250" s="87">
        <v>0</v>
      </c>
      <c r="Y250" s="151"/>
      <c r="Z250" s="154">
        <f t="shared" si="20"/>
        <v>0</v>
      </c>
      <c r="AA250" s="154">
        <f t="shared" si="20"/>
        <v>0</v>
      </c>
      <c r="AB250" s="151"/>
      <c r="AC250" s="151"/>
      <c r="AD250" s="151"/>
      <c r="AE250" s="151"/>
      <c r="AF250" s="180"/>
      <c r="AP250" s="179"/>
    </row>
    <row r="251" spans="1:42" ht="15.75" customHeight="1">
      <c r="A251" s="21" t="s">
        <v>648</v>
      </c>
      <c r="B251" s="22">
        <v>4360000000</v>
      </c>
      <c r="C251" s="113"/>
      <c r="D251" s="113">
        <v>694990918</v>
      </c>
      <c r="E251" s="74"/>
      <c r="F251" s="170">
        <v>226389738</v>
      </c>
      <c r="G251" s="25"/>
      <c r="H251" s="26">
        <f>H165+H166-H175+H189+H221-H232+H243</f>
        <v>133704782257</v>
      </c>
      <c r="I251" s="27">
        <f t="shared" si="21"/>
        <v>1053908655</v>
      </c>
      <c r="J251" s="28">
        <f t="shared" si="22"/>
        <v>-2.9363515545624872</v>
      </c>
      <c r="K251" s="29"/>
      <c r="L251" s="29"/>
      <c r="M251" s="30"/>
      <c r="N251" s="31">
        <f>M251-F261</f>
        <v>358917737</v>
      </c>
      <c r="O251" s="32" t="s">
        <v>649</v>
      </c>
      <c r="P251" s="33" t="s">
        <v>625</v>
      </c>
      <c r="Q251" s="29"/>
      <c r="R251" s="34" t="s">
        <v>648</v>
      </c>
      <c r="S251" s="35" t="s">
        <v>625</v>
      </c>
      <c r="T251" s="35" t="s">
        <v>650</v>
      </c>
      <c r="U251" s="36"/>
      <c r="V251" s="36">
        <v>-12802773717</v>
      </c>
      <c r="W251" s="36"/>
      <c r="X251" s="36">
        <v>253299772385</v>
      </c>
      <c r="Y251" s="29"/>
      <c r="Z251" s="37">
        <f t="shared" si="20"/>
        <v>0</v>
      </c>
      <c r="AA251" s="37">
        <f t="shared" si="20"/>
        <v>13497764635</v>
      </c>
      <c r="AB251" s="29"/>
      <c r="AC251" s="37"/>
      <c r="AD251" s="29"/>
      <c r="AE251" s="29"/>
      <c r="AP251" s="179"/>
    </row>
    <row r="252" spans="1:42" ht="15.75" customHeight="1">
      <c r="A252" s="72" t="s">
        <v>651</v>
      </c>
      <c r="B252" s="73">
        <v>4390000000</v>
      </c>
      <c r="C252" s="113"/>
      <c r="D252" s="113">
        <v>-282729880</v>
      </c>
      <c r="E252" s="74"/>
      <c r="F252" s="170">
        <v>-325546570</v>
      </c>
      <c r="G252" s="75"/>
      <c r="H252" s="76">
        <f>H253</f>
        <v>47546683000</v>
      </c>
      <c r="I252" s="27">
        <f t="shared" si="21"/>
        <v>76187857</v>
      </c>
      <c r="J252" s="28">
        <f t="shared" si="22"/>
        <v>-0.21227108372189474</v>
      </c>
      <c r="K252" s="29"/>
      <c r="L252" s="29"/>
      <c r="M252" s="30"/>
      <c r="N252" s="31">
        <f>M252-F262</f>
        <v>358917737</v>
      </c>
      <c r="O252" s="77" t="s">
        <v>652</v>
      </c>
      <c r="P252" s="78" t="s">
        <v>650</v>
      </c>
      <c r="Q252" s="29"/>
      <c r="R252" s="79" t="s">
        <v>653</v>
      </c>
      <c r="S252" s="80" t="s">
        <v>650</v>
      </c>
      <c r="T252" s="80" t="s">
        <v>654</v>
      </c>
      <c r="U252" s="81"/>
      <c r="V252" s="81">
        <v>101241584</v>
      </c>
      <c r="W252" s="81"/>
      <c r="X252" s="81">
        <v>55780458146</v>
      </c>
      <c r="Y252" s="29"/>
      <c r="Z252" s="37">
        <f t="shared" si="20"/>
        <v>0</v>
      </c>
      <c r="AA252" s="37">
        <f t="shared" si="20"/>
        <v>-383971464</v>
      </c>
      <c r="AB252" s="29"/>
      <c r="AC252" s="29"/>
      <c r="AD252" s="29"/>
      <c r="AE252" s="29"/>
      <c r="AP252" s="179"/>
    </row>
    <row r="253" spans="1:42" ht="15.75" customHeight="1">
      <c r="A253" s="45" t="s">
        <v>655</v>
      </c>
      <c r="B253" s="46">
        <v>4390500000</v>
      </c>
      <c r="C253" s="39"/>
      <c r="D253" s="40">
        <v>-282729880</v>
      </c>
      <c r="E253" s="129"/>
      <c r="F253" s="172">
        <v>-325546570</v>
      </c>
      <c r="G253" s="42"/>
      <c r="H253" s="26">
        <f>SUM(H254:H259)</f>
        <v>47546683000</v>
      </c>
      <c r="I253" s="27">
        <f t="shared" si="21"/>
        <v>76187857</v>
      </c>
      <c r="J253" s="28">
        <f t="shared" si="22"/>
        <v>-0.21227108372189474</v>
      </c>
      <c r="K253" s="29"/>
      <c r="L253" s="29"/>
      <c r="M253" s="30"/>
      <c r="N253" s="29"/>
      <c r="O253" s="43" t="s">
        <v>656</v>
      </c>
      <c r="P253" s="44" t="s">
        <v>657</v>
      </c>
      <c r="Q253" s="29"/>
      <c r="R253" s="45" t="s">
        <v>655</v>
      </c>
      <c r="S253" s="46" t="s">
        <v>657</v>
      </c>
      <c r="T253" s="46" t="s">
        <v>658</v>
      </c>
      <c r="U253" s="41"/>
      <c r="V253" s="41">
        <v>101241584</v>
      </c>
      <c r="W253" s="41"/>
      <c r="X253" s="41">
        <v>55780458146</v>
      </c>
      <c r="Y253" s="29"/>
      <c r="Z253" s="37">
        <f t="shared" si="20"/>
        <v>0</v>
      </c>
      <c r="AA253" s="37">
        <f t="shared" si="20"/>
        <v>-383971464</v>
      </c>
      <c r="AB253" s="29"/>
      <c r="AC253" s="29"/>
      <c r="AD253" s="29"/>
      <c r="AE253" s="29"/>
      <c r="AP253" s="179"/>
    </row>
    <row r="254" spans="1:42" ht="15.75" customHeight="1">
      <c r="A254" s="50" t="s">
        <v>659</v>
      </c>
      <c r="B254" s="46">
        <v>4390503000</v>
      </c>
      <c r="C254" s="39"/>
      <c r="D254" s="39">
        <v>0</v>
      </c>
      <c r="E254" s="41"/>
      <c r="F254" s="51">
        <v>0</v>
      </c>
      <c r="G254" s="47"/>
      <c r="H254" s="48">
        <v>44284343927</v>
      </c>
      <c r="I254" s="27">
        <f t="shared" si="21"/>
        <v>-193018571</v>
      </c>
      <c r="J254" s="28">
        <f t="shared" si="22"/>
        <v>-1</v>
      </c>
      <c r="K254" s="29"/>
      <c r="L254" s="29"/>
      <c r="M254" s="30"/>
      <c r="N254" s="29"/>
      <c r="O254" s="49" t="s">
        <v>660</v>
      </c>
      <c r="P254" s="44" t="s">
        <v>661</v>
      </c>
      <c r="Q254" s="29"/>
      <c r="R254" s="50" t="s">
        <v>659</v>
      </c>
      <c r="S254" s="46" t="s">
        <v>661</v>
      </c>
      <c r="T254" s="46" t="s">
        <v>662</v>
      </c>
      <c r="U254" s="41"/>
      <c r="V254" s="41">
        <v>101241584</v>
      </c>
      <c r="W254" s="41"/>
      <c r="X254" s="53">
        <v>50526818022</v>
      </c>
      <c r="Y254" s="29"/>
      <c r="Z254" s="37">
        <f t="shared" si="20"/>
        <v>0</v>
      </c>
      <c r="AA254" s="37">
        <f t="shared" si="20"/>
        <v>-101241584</v>
      </c>
      <c r="AB254" s="29"/>
      <c r="AC254" s="29"/>
      <c r="AD254" s="29"/>
      <c r="AE254" s="29"/>
      <c r="AP254" s="179"/>
    </row>
    <row r="255" spans="1:42" ht="15.75" customHeight="1">
      <c r="A255" s="50" t="s">
        <v>663</v>
      </c>
      <c r="B255" s="46">
        <v>4390506000</v>
      </c>
      <c r="C255" s="39"/>
      <c r="D255" s="39">
        <v>0</v>
      </c>
      <c r="E255" s="41"/>
      <c r="F255" s="51">
        <v>0</v>
      </c>
      <c r="G255" s="47"/>
      <c r="H255" s="58">
        <v>0</v>
      </c>
      <c r="I255" s="27">
        <f t="shared" si="21"/>
        <v>0</v>
      </c>
      <c r="J255" s="28" t="e">
        <f t="shared" si="22"/>
        <v>#DIV/0!</v>
      </c>
      <c r="K255" s="29"/>
      <c r="L255" s="29"/>
      <c r="M255" s="30"/>
      <c r="N255" s="29"/>
      <c r="O255" s="49" t="s">
        <v>664</v>
      </c>
      <c r="P255" s="44" t="s">
        <v>665</v>
      </c>
      <c r="Q255" s="29"/>
      <c r="R255" s="50" t="s">
        <v>663</v>
      </c>
      <c r="S255" s="46" t="s">
        <v>665</v>
      </c>
      <c r="T255" s="46" t="s">
        <v>666</v>
      </c>
      <c r="U255" s="41"/>
      <c r="V255" s="41">
        <v>0</v>
      </c>
      <c r="W255" s="41"/>
      <c r="X255" s="53">
        <v>0</v>
      </c>
      <c r="Y255" s="29"/>
      <c r="Z255" s="37">
        <f t="shared" si="20"/>
        <v>0</v>
      </c>
      <c r="AA255" s="37">
        <f t="shared" si="20"/>
        <v>0</v>
      </c>
      <c r="AB255" s="29"/>
      <c r="AC255" s="29"/>
      <c r="AD255" s="29"/>
      <c r="AE255" s="29"/>
    </row>
    <row r="256" spans="1:42" ht="15.75" customHeight="1">
      <c r="A256" s="50" t="s">
        <v>667</v>
      </c>
      <c r="B256" s="46">
        <v>4390509000</v>
      </c>
      <c r="C256" s="39"/>
      <c r="D256" s="39">
        <v>0</v>
      </c>
      <c r="E256" s="41"/>
      <c r="F256" s="51">
        <v>0</v>
      </c>
      <c r="G256" s="47"/>
      <c r="H256" s="48">
        <v>3262339073</v>
      </c>
      <c r="I256" s="27">
        <f t="shared" si="21"/>
        <v>0</v>
      </c>
      <c r="J256" s="28" t="e">
        <f t="shared" si="22"/>
        <v>#DIV/0!</v>
      </c>
      <c r="K256" s="29"/>
      <c r="L256" s="29"/>
      <c r="M256" s="30"/>
      <c r="N256" s="29"/>
      <c r="O256" s="49" t="s">
        <v>668</v>
      </c>
      <c r="P256" s="44" t="s">
        <v>669</v>
      </c>
      <c r="Q256" s="29"/>
      <c r="R256" s="50" t="s">
        <v>667</v>
      </c>
      <c r="S256" s="46" t="s">
        <v>669</v>
      </c>
      <c r="T256" s="46" t="s">
        <v>670</v>
      </c>
      <c r="U256" s="41"/>
      <c r="V256" s="41">
        <v>0</v>
      </c>
      <c r="W256" s="41"/>
      <c r="X256" s="53">
        <v>5253640124</v>
      </c>
      <c r="Y256" s="29"/>
      <c r="Z256" s="37">
        <f t="shared" si="20"/>
        <v>0</v>
      </c>
      <c r="AA256" s="37">
        <f t="shared" si="20"/>
        <v>0</v>
      </c>
      <c r="AB256" s="29"/>
      <c r="AC256" s="29"/>
      <c r="AD256" s="29"/>
      <c r="AE256" s="29"/>
    </row>
    <row r="257" spans="1:43" ht="15.75" customHeight="1">
      <c r="A257" s="50" t="s">
        <v>671</v>
      </c>
      <c r="B257" s="46">
        <v>4390512000</v>
      </c>
      <c r="C257" s="39"/>
      <c r="D257" s="39">
        <v>0</v>
      </c>
      <c r="E257" s="41"/>
      <c r="F257" s="51">
        <v>0</v>
      </c>
      <c r="G257" s="47"/>
      <c r="H257" s="58">
        <v>0</v>
      </c>
      <c r="I257" s="27">
        <f t="shared" si="21"/>
        <v>0</v>
      </c>
      <c r="J257" s="28" t="e">
        <f t="shared" si="22"/>
        <v>#DIV/0!</v>
      </c>
      <c r="K257" s="29"/>
      <c r="L257" s="29"/>
      <c r="M257" s="30"/>
      <c r="N257" s="29"/>
      <c r="O257" s="49" t="s">
        <v>672</v>
      </c>
      <c r="P257" s="44" t="s">
        <v>673</v>
      </c>
      <c r="Q257" s="29"/>
      <c r="R257" s="50" t="s">
        <v>671</v>
      </c>
      <c r="S257" s="46" t="s">
        <v>673</v>
      </c>
      <c r="T257" s="46" t="s">
        <v>674</v>
      </c>
      <c r="U257" s="41"/>
      <c r="V257" s="41">
        <v>0</v>
      </c>
      <c r="W257" s="41"/>
      <c r="X257" s="53">
        <v>0</v>
      </c>
      <c r="Y257" s="29"/>
      <c r="Z257" s="37">
        <f t="shared" si="20"/>
        <v>0</v>
      </c>
      <c r="AA257" s="37">
        <f t="shared" si="20"/>
        <v>0</v>
      </c>
      <c r="AB257" s="29"/>
      <c r="AC257" s="29"/>
      <c r="AD257" s="29"/>
      <c r="AE257" s="29"/>
    </row>
    <row r="258" spans="1:43" ht="15.75" customHeight="1">
      <c r="A258" s="50" t="s">
        <v>675</v>
      </c>
      <c r="B258" s="46">
        <v>4390515000</v>
      </c>
      <c r="C258" s="39"/>
      <c r="D258" s="39">
        <v>-282729880</v>
      </c>
      <c r="E258" s="41"/>
      <c r="F258" s="51">
        <v>-325546570</v>
      </c>
      <c r="G258" s="47"/>
      <c r="H258" s="58">
        <v>0</v>
      </c>
      <c r="I258" s="27">
        <f t="shared" si="21"/>
        <v>-282729880</v>
      </c>
      <c r="J258" s="28" t="e">
        <f t="shared" si="22"/>
        <v>#DIV/0!</v>
      </c>
      <c r="K258" s="29"/>
      <c r="L258" s="29"/>
      <c r="M258" s="30"/>
      <c r="N258" s="29"/>
      <c r="O258" s="49" t="s">
        <v>676</v>
      </c>
      <c r="P258" s="44" t="s">
        <v>677</v>
      </c>
      <c r="Q258" s="29"/>
      <c r="R258" s="50" t="s">
        <v>675</v>
      </c>
      <c r="S258" s="46" t="s">
        <v>677</v>
      </c>
      <c r="T258" s="46" t="s">
        <v>678</v>
      </c>
      <c r="U258" s="41"/>
      <c r="V258" s="41">
        <v>0</v>
      </c>
      <c r="W258" s="41"/>
      <c r="X258" s="53">
        <v>0</v>
      </c>
      <c r="Y258" s="29"/>
      <c r="Z258" s="37">
        <f t="shared" si="20"/>
        <v>0</v>
      </c>
      <c r="AA258" s="37">
        <f t="shared" si="20"/>
        <v>-282729880</v>
      </c>
      <c r="AB258" s="29"/>
      <c r="AC258" s="29"/>
      <c r="AD258" s="29"/>
      <c r="AE258" s="29"/>
    </row>
    <row r="259" spans="1:43" ht="15.75" customHeight="1">
      <c r="A259" s="50" t="s">
        <v>679</v>
      </c>
      <c r="B259" s="46">
        <v>4390518000</v>
      </c>
      <c r="C259" s="39"/>
      <c r="D259" s="39">
        <v>0</v>
      </c>
      <c r="E259" s="41"/>
      <c r="F259" s="51">
        <v>0</v>
      </c>
      <c r="G259" s="47"/>
      <c r="H259" s="58">
        <v>0</v>
      </c>
      <c r="I259" s="27">
        <f t="shared" si="21"/>
        <v>0</v>
      </c>
      <c r="J259" s="28" t="e">
        <f t="shared" si="22"/>
        <v>#DIV/0!</v>
      </c>
      <c r="K259" s="29"/>
      <c r="L259" s="29"/>
      <c r="M259" s="30"/>
      <c r="N259" s="29"/>
      <c r="O259" s="49" t="s">
        <v>680</v>
      </c>
      <c r="P259" s="44" t="s">
        <v>681</v>
      </c>
      <c r="Q259" s="29"/>
      <c r="R259" s="50" t="s">
        <v>679</v>
      </c>
      <c r="S259" s="46" t="s">
        <v>681</v>
      </c>
      <c r="T259" s="46" t="s">
        <v>682</v>
      </c>
      <c r="U259" s="41"/>
      <c r="V259" s="41">
        <v>0</v>
      </c>
      <c r="W259" s="41"/>
      <c r="X259" s="53">
        <v>0</v>
      </c>
      <c r="Y259" s="29"/>
      <c r="Z259" s="37">
        <f t="shared" si="20"/>
        <v>0</v>
      </c>
      <c r="AA259" s="37">
        <f t="shared" si="20"/>
        <v>0</v>
      </c>
      <c r="AB259" s="29"/>
      <c r="AC259" s="29"/>
      <c r="AD259" s="29"/>
      <c r="AE259" s="29"/>
    </row>
    <row r="260" spans="1:43" ht="15.75" customHeight="1">
      <c r="A260" s="72" t="s">
        <v>683</v>
      </c>
      <c r="B260" s="73">
        <v>4420000000</v>
      </c>
      <c r="C260" s="113"/>
      <c r="D260" s="113">
        <v>977720798</v>
      </c>
      <c r="E260" s="74"/>
      <c r="F260" s="170">
        <v>551936308</v>
      </c>
      <c r="G260" s="75"/>
      <c r="H260" s="76">
        <f>+H251-H252</f>
        <v>86158099257</v>
      </c>
      <c r="I260" s="27">
        <f t="shared" si="21"/>
        <v>977720798</v>
      </c>
      <c r="J260" s="28" t="e">
        <f t="shared" si="22"/>
        <v>#DIV/0!</v>
      </c>
      <c r="K260" s="29"/>
      <c r="L260" s="29"/>
      <c r="M260" s="30"/>
      <c r="N260" s="31">
        <f>M260-F270</f>
        <v>0</v>
      </c>
      <c r="O260" s="77" t="s">
        <v>684</v>
      </c>
      <c r="P260" s="78" t="s">
        <v>654</v>
      </c>
      <c r="Q260" s="29"/>
      <c r="R260" s="79" t="s">
        <v>683</v>
      </c>
      <c r="S260" s="80" t="s">
        <v>654</v>
      </c>
      <c r="T260" s="80" t="s">
        <v>685</v>
      </c>
      <c r="U260" s="81"/>
      <c r="V260" s="81">
        <v>-12904015301</v>
      </c>
      <c r="W260" s="81"/>
      <c r="X260" s="81">
        <v>197519314239</v>
      </c>
      <c r="Y260" s="29"/>
      <c r="Z260" s="37">
        <f t="shared" si="20"/>
        <v>0</v>
      </c>
      <c r="AA260" s="37">
        <f t="shared" si="20"/>
        <v>13881736099</v>
      </c>
      <c r="AB260" s="29"/>
      <c r="AC260" s="29"/>
      <c r="AD260" s="29"/>
      <c r="AE260" s="29"/>
    </row>
    <row r="261" spans="1:43" ht="15.75" customHeight="1" thickBot="1">
      <c r="A261" s="72" t="s">
        <v>686</v>
      </c>
      <c r="B261" s="73">
        <v>4450000000</v>
      </c>
      <c r="C261" s="113"/>
      <c r="D261" s="113">
        <v>-338955186</v>
      </c>
      <c r="E261" s="74"/>
      <c r="F261" s="170">
        <v>-358917737</v>
      </c>
      <c r="G261" s="155"/>
      <c r="H261" s="156">
        <v>0</v>
      </c>
      <c r="I261" s="27">
        <f t="shared" si="21"/>
        <v>-338955186</v>
      </c>
      <c r="J261" s="28" t="e">
        <f t="shared" si="22"/>
        <v>#DIV/0!</v>
      </c>
      <c r="K261" s="29"/>
      <c r="L261" s="29"/>
      <c r="M261" s="30"/>
      <c r="N261" s="31">
        <f>M261-F271</f>
        <v>0</v>
      </c>
      <c r="O261" s="77" t="s">
        <v>687</v>
      </c>
      <c r="P261" s="78" t="s">
        <v>685</v>
      </c>
      <c r="Q261" s="29"/>
      <c r="R261" s="79" t="s">
        <v>686</v>
      </c>
      <c r="S261" s="80" t="s">
        <v>685</v>
      </c>
      <c r="T261" s="80" t="s">
        <v>688</v>
      </c>
      <c r="U261" s="81"/>
      <c r="V261" s="81">
        <v>0</v>
      </c>
      <c r="W261" s="81"/>
      <c r="X261" s="81">
        <v>0</v>
      </c>
      <c r="Y261" s="29"/>
      <c r="Z261" s="37">
        <f t="shared" si="20"/>
        <v>0</v>
      </c>
      <c r="AA261" s="37">
        <f t="shared" si="20"/>
        <v>-338955186</v>
      </c>
      <c r="AB261" s="29"/>
      <c r="AC261" s="29"/>
      <c r="AD261" s="29"/>
      <c r="AE261" s="29"/>
    </row>
    <row r="262" spans="1:43" ht="15.75" customHeight="1">
      <c r="A262" s="45" t="s">
        <v>689</v>
      </c>
      <c r="B262" s="46">
        <v>4450500000</v>
      </c>
      <c r="C262" s="39"/>
      <c r="D262" s="39">
        <v>-338955186</v>
      </c>
      <c r="E262" s="41"/>
      <c r="F262" s="51">
        <v>-358917737</v>
      </c>
      <c r="G262" s="47"/>
      <c r="H262" s="58">
        <v>0</v>
      </c>
      <c r="I262" s="27">
        <f t="shared" si="21"/>
        <v>-531973757</v>
      </c>
      <c r="J262" s="28">
        <f t="shared" si="22"/>
        <v>-2.7560755125474428</v>
      </c>
      <c r="K262" s="29"/>
      <c r="L262" s="29"/>
      <c r="M262" s="30"/>
      <c r="N262" s="29"/>
      <c r="O262" s="43" t="s">
        <v>690</v>
      </c>
      <c r="P262" s="44" t="s">
        <v>691</v>
      </c>
      <c r="Q262" s="29"/>
      <c r="R262" s="45" t="s">
        <v>689</v>
      </c>
      <c r="S262" s="46" t="s">
        <v>691</v>
      </c>
      <c r="T262" s="46" t="s">
        <v>692</v>
      </c>
      <c r="U262" s="41"/>
      <c r="V262" s="41">
        <v>0</v>
      </c>
      <c r="W262" s="41"/>
      <c r="X262" s="41">
        <v>0</v>
      </c>
      <c r="Y262" s="29"/>
      <c r="Z262" s="37">
        <f t="shared" si="20"/>
        <v>0</v>
      </c>
      <c r="AA262" s="37">
        <f t="shared" si="20"/>
        <v>-338955186</v>
      </c>
      <c r="AB262" s="29"/>
      <c r="AC262" s="29"/>
      <c r="AD262" s="29"/>
      <c r="AE262" s="29"/>
    </row>
    <row r="263" spans="1:43" ht="15.75" customHeight="1">
      <c r="A263" s="50" t="s">
        <v>693</v>
      </c>
      <c r="B263" s="46">
        <v>4450503000</v>
      </c>
      <c r="C263" s="39"/>
      <c r="D263" s="39">
        <v>-338955186</v>
      </c>
      <c r="E263" s="41"/>
      <c r="F263" s="51">
        <v>-358917737</v>
      </c>
      <c r="G263" s="47"/>
      <c r="H263" s="58">
        <v>0</v>
      </c>
      <c r="I263" s="27">
        <f t="shared" si="21"/>
        <v>-338955186</v>
      </c>
      <c r="J263" s="28" t="e">
        <f t="shared" si="22"/>
        <v>#DIV/0!</v>
      </c>
      <c r="K263" s="29"/>
      <c r="L263" s="29"/>
      <c r="M263" s="30"/>
      <c r="N263" s="29"/>
      <c r="O263" s="49" t="s">
        <v>694</v>
      </c>
      <c r="P263" s="44" t="s">
        <v>695</v>
      </c>
      <c r="Q263" s="29"/>
      <c r="R263" s="50" t="s">
        <v>693</v>
      </c>
      <c r="S263" s="46" t="s">
        <v>695</v>
      </c>
      <c r="T263" s="46" t="s">
        <v>696</v>
      </c>
      <c r="U263" s="41"/>
      <c r="V263" s="41">
        <v>0</v>
      </c>
      <c r="W263" s="41"/>
      <c r="X263" s="53">
        <v>0</v>
      </c>
      <c r="Y263" s="29"/>
      <c r="Z263" s="37">
        <f t="shared" si="20"/>
        <v>0</v>
      </c>
      <c r="AA263" s="37">
        <f t="shared" si="20"/>
        <v>-338955186</v>
      </c>
      <c r="AB263" s="29"/>
      <c r="AC263" s="29"/>
      <c r="AD263" s="29"/>
      <c r="AE263" s="29"/>
    </row>
    <row r="264" spans="1:43" ht="15.75" customHeight="1">
      <c r="A264" s="72" t="s">
        <v>697</v>
      </c>
      <c r="B264" s="73">
        <v>4480000000</v>
      </c>
      <c r="C264" s="113"/>
      <c r="D264" s="113">
        <v>638765612</v>
      </c>
      <c r="E264" s="74"/>
      <c r="F264" s="170">
        <v>193018571</v>
      </c>
      <c r="G264" s="75"/>
      <c r="H264" s="76">
        <f>H260+H261</f>
        <v>86158099257</v>
      </c>
      <c r="I264" s="27">
        <f t="shared" si="21"/>
        <v>638765612</v>
      </c>
      <c r="J264" s="28" t="e">
        <f t="shared" si="22"/>
        <v>#DIV/0!</v>
      </c>
      <c r="K264" s="29"/>
      <c r="L264" s="29"/>
      <c r="M264" s="30"/>
      <c r="N264" s="31">
        <f>M264-F274</f>
        <v>0</v>
      </c>
      <c r="O264" s="77" t="s">
        <v>698</v>
      </c>
      <c r="P264" s="78" t="s">
        <v>688</v>
      </c>
      <c r="Q264" s="29"/>
      <c r="R264" s="79" t="s">
        <v>697</v>
      </c>
      <c r="S264" s="80" t="s">
        <v>688</v>
      </c>
      <c r="T264" s="80" t="s">
        <v>699</v>
      </c>
      <c r="U264" s="81"/>
      <c r="V264" s="81">
        <v>-12904015301</v>
      </c>
      <c r="W264" s="81"/>
      <c r="X264" s="81">
        <v>197519314239</v>
      </c>
      <c r="Y264" s="29"/>
      <c r="Z264" s="37">
        <f t="shared" si="20"/>
        <v>0</v>
      </c>
      <c r="AA264" s="37">
        <f t="shared" si="20"/>
        <v>13542780913</v>
      </c>
      <c r="AB264" s="29"/>
      <c r="AC264" s="29"/>
      <c r="AD264" s="29"/>
      <c r="AE264" s="29"/>
    </row>
    <row r="265" spans="1:43" ht="15.75" customHeight="1">
      <c r="A265" s="72" t="s">
        <v>700</v>
      </c>
      <c r="B265" s="73">
        <v>4510000000</v>
      </c>
      <c r="C265" s="113"/>
      <c r="D265" s="113">
        <v>0</v>
      </c>
      <c r="E265" s="74"/>
      <c r="F265" s="170">
        <v>0</v>
      </c>
      <c r="G265" s="75"/>
      <c r="H265" s="76">
        <f>H266+H270</f>
        <v>3298407764</v>
      </c>
      <c r="I265" s="27">
        <f t="shared" si="21"/>
        <v>0</v>
      </c>
      <c r="J265" s="28" t="e">
        <f t="shared" si="22"/>
        <v>#DIV/0!</v>
      </c>
      <c r="K265" s="29"/>
      <c r="L265" s="29"/>
      <c r="M265" s="30"/>
      <c r="N265" s="31">
        <f>M265-F275</f>
        <v>0</v>
      </c>
      <c r="O265" s="77" t="s">
        <v>701</v>
      </c>
      <c r="P265" s="78" t="s">
        <v>699</v>
      </c>
      <c r="Q265" s="29"/>
      <c r="R265" s="79" t="s">
        <v>700</v>
      </c>
      <c r="S265" s="80" t="s">
        <v>699</v>
      </c>
      <c r="T265" s="80" t="s">
        <v>702</v>
      </c>
      <c r="U265" s="81"/>
      <c r="V265" s="81">
        <v>0</v>
      </c>
      <c r="W265" s="81"/>
      <c r="X265" s="81">
        <v>-7163021734</v>
      </c>
      <c r="Y265" s="29"/>
      <c r="Z265" s="37">
        <f t="shared" si="20"/>
        <v>0</v>
      </c>
      <c r="AA265" s="37">
        <f t="shared" si="20"/>
        <v>0</v>
      </c>
      <c r="AB265" s="29"/>
      <c r="AC265" s="29"/>
      <c r="AD265" s="29"/>
      <c r="AE265" s="29"/>
    </row>
    <row r="266" spans="1:43" ht="15.75" customHeight="1">
      <c r="A266" s="45" t="s">
        <v>703</v>
      </c>
      <c r="B266" s="46">
        <v>4510500000</v>
      </c>
      <c r="C266" s="39"/>
      <c r="D266" s="59">
        <v>0</v>
      </c>
      <c r="E266" s="41"/>
      <c r="F266" s="173">
        <v>0</v>
      </c>
      <c r="G266" s="42"/>
      <c r="H266" s="157">
        <v>3298407764</v>
      </c>
      <c r="I266" s="27">
        <f t="shared" si="21"/>
        <v>0</v>
      </c>
      <c r="J266" s="28" t="e">
        <f t="shared" si="22"/>
        <v>#DIV/0!</v>
      </c>
      <c r="K266" s="29"/>
      <c r="L266" s="29"/>
      <c r="M266" s="30"/>
      <c r="N266" s="31">
        <f>M266-F276</f>
        <v>0</v>
      </c>
      <c r="O266" s="43" t="s">
        <v>704</v>
      </c>
      <c r="P266" s="44" t="s">
        <v>705</v>
      </c>
      <c r="Q266" s="29"/>
      <c r="R266" s="45" t="s">
        <v>706</v>
      </c>
      <c r="S266" s="46" t="s">
        <v>705</v>
      </c>
      <c r="T266" s="46" t="s">
        <v>707</v>
      </c>
      <c r="U266" s="41"/>
      <c r="V266" s="41">
        <v>0</v>
      </c>
      <c r="W266" s="41"/>
      <c r="X266" s="41">
        <v>-7163021734</v>
      </c>
      <c r="Y266" s="29"/>
      <c r="Z266" s="37">
        <f t="shared" si="20"/>
        <v>0</v>
      </c>
      <c r="AA266" s="37">
        <f t="shared" si="20"/>
        <v>0</v>
      </c>
      <c r="AB266" s="29"/>
      <c r="AC266" s="29"/>
      <c r="AD266" s="29"/>
      <c r="AE266" s="29"/>
    </row>
    <row r="267" spans="1:43" ht="15.75" customHeight="1">
      <c r="A267" s="50" t="s">
        <v>708</v>
      </c>
      <c r="B267" s="46">
        <v>4510503000</v>
      </c>
      <c r="C267" s="39"/>
      <c r="D267" s="39">
        <v>0</v>
      </c>
      <c r="E267" s="41"/>
      <c r="F267" s="51">
        <v>0</v>
      </c>
      <c r="G267" s="47"/>
      <c r="H267" s="58">
        <v>0</v>
      </c>
      <c r="I267" s="27">
        <f t="shared" si="21"/>
        <v>0</v>
      </c>
      <c r="J267" s="28" t="e">
        <f t="shared" si="22"/>
        <v>#DIV/0!</v>
      </c>
      <c r="K267" s="29"/>
      <c r="L267" s="29"/>
      <c r="M267" s="30"/>
      <c r="N267" s="29"/>
      <c r="O267" s="49" t="s">
        <v>709</v>
      </c>
      <c r="P267" s="44" t="s">
        <v>710</v>
      </c>
      <c r="Q267" s="29"/>
      <c r="R267" s="50" t="s">
        <v>711</v>
      </c>
      <c r="S267" s="46" t="s">
        <v>710</v>
      </c>
      <c r="T267" s="46" t="s">
        <v>712</v>
      </c>
      <c r="U267" s="41"/>
      <c r="V267" s="41">
        <v>0</v>
      </c>
      <c r="W267" s="41"/>
      <c r="X267" s="53">
        <v>-5474444355</v>
      </c>
      <c r="Y267" s="29"/>
      <c r="Z267" s="37">
        <f t="shared" si="20"/>
        <v>0</v>
      </c>
      <c r="AA267" s="37">
        <f t="shared" si="20"/>
        <v>0</v>
      </c>
      <c r="AB267" s="29"/>
      <c r="AC267" s="29"/>
      <c r="AD267" s="29"/>
      <c r="AE267" s="29"/>
    </row>
    <row r="268" spans="1:43" ht="15.75" customHeight="1" thickBot="1">
      <c r="A268" s="50" t="s">
        <v>713</v>
      </c>
      <c r="B268" s="46">
        <v>4510506000</v>
      </c>
      <c r="C268" s="39"/>
      <c r="D268" s="39">
        <v>0</v>
      </c>
      <c r="E268" s="41"/>
      <c r="F268" s="51">
        <v>0</v>
      </c>
      <c r="G268" s="68"/>
      <c r="H268" s="92">
        <v>3298407764</v>
      </c>
      <c r="I268" s="93">
        <f t="shared" si="21"/>
        <v>0</v>
      </c>
      <c r="J268" s="94" t="e">
        <f t="shared" si="22"/>
        <v>#DIV/0!</v>
      </c>
      <c r="K268" s="95"/>
      <c r="L268" s="95"/>
      <c r="M268" s="96"/>
      <c r="N268" s="95"/>
      <c r="O268" s="105"/>
      <c r="P268" s="89"/>
      <c r="Q268" s="95"/>
      <c r="R268" s="97"/>
      <c r="S268" s="98"/>
      <c r="T268" s="98"/>
      <c r="U268" s="99"/>
      <c r="V268" s="99"/>
      <c r="W268" s="99"/>
      <c r="X268" s="100"/>
      <c r="Y268" s="95"/>
      <c r="Z268" s="101"/>
      <c r="AA268" s="101"/>
      <c r="AB268" s="95"/>
      <c r="AC268" s="95"/>
      <c r="AD268" s="95"/>
      <c r="AE268" s="95"/>
      <c r="AF268" s="177"/>
    </row>
    <row r="269" spans="1:43" ht="15.75" customHeight="1">
      <c r="A269" s="50" t="s">
        <v>714</v>
      </c>
      <c r="B269" s="46">
        <v>4510509000</v>
      </c>
      <c r="C269" s="39"/>
      <c r="D269" s="39">
        <v>0</v>
      </c>
      <c r="E269" s="41"/>
      <c r="F269" s="51">
        <v>0</v>
      </c>
      <c r="G269" s="47"/>
      <c r="H269" s="58">
        <v>0</v>
      </c>
      <c r="I269" s="27">
        <f t="shared" si="21"/>
        <v>0</v>
      </c>
      <c r="J269" s="28" t="e">
        <f t="shared" si="22"/>
        <v>#DIV/0!</v>
      </c>
      <c r="K269" s="29"/>
      <c r="L269" s="29"/>
      <c r="M269" s="30"/>
      <c r="N269" s="29"/>
      <c r="O269" s="49" t="s">
        <v>715</v>
      </c>
      <c r="P269" s="44" t="s">
        <v>716</v>
      </c>
      <c r="Q269" s="29"/>
      <c r="R269" s="50" t="s">
        <v>717</v>
      </c>
      <c r="S269" s="46" t="s">
        <v>716</v>
      </c>
      <c r="T269" s="46" t="s">
        <v>718</v>
      </c>
      <c r="U269" s="41"/>
      <c r="V269" s="41">
        <v>0</v>
      </c>
      <c r="W269" s="41"/>
      <c r="X269" s="53">
        <v>0</v>
      </c>
      <c r="Y269" s="29"/>
      <c r="Z269" s="37">
        <f t="shared" ref="Z269:AA287" si="23">C269-U269</f>
        <v>0</v>
      </c>
      <c r="AA269" s="37">
        <f t="shared" si="23"/>
        <v>0</v>
      </c>
      <c r="AB269" s="29"/>
      <c r="AC269" s="29"/>
      <c r="AD269" s="29"/>
      <c r="AE269" s="29"/>
    </row>
    <row r="270" spans="1:43" ht="15.75" customHeight="1">
      <c r="A270" s="45" t="s">
        <v>719</v>
      </c>
      <c r="B270" s="46">
        <v>4511000000</v>
      </c>
      <c r="C270" s="39"/>
      <c r="D270" s="59">
        <v>0</v>
      </c>
      <c r="E270" s="41"/>
      <c r="F270" s="173">
        <v>0</v>
      </c>
      <c r="G270" s="47"/>
      <c r="H270" s="58">
        <v>0</v>
      </c>
      <c r="I270" s="27">
        <f t="shared" si="21"/>
        <v>0</v>
      </c>
      <c r="J270" s="28" t="e">
        <f t="shared" si="22"/>
        <v>#DIV/0!</v>
      </c>
      <c r="K270" s="29"/>
      <c r="L270" s="29"/>
      <c r="M270" s="30"/>
      <c r="N270" s="29"/>
      <c r="O270" s="49" t="s">
        <v>720</v>
      </c>
      <c r="P270" s="44" t="s">
        <v>721</v>
      </c>
      <c r="Q270" s="29"/>
      <c r="R270" s="50" t="s">
        <v>722</v>
      </c>
      <c r="S270" s="46" t="s">
        <v>721</v>
      </c>
      <c r="T270" s="46" t="s">
        <v>723</v>
      </c>
      <c r="U270" s="41"/>
      <c r="V270" s="41">
        <v>0</v>
      </c>
      <c r="W270" s="41"/>
      <c r="X270" s="53">
        <v>-1688577379</v>
      </c>
      <c r="Y270" s="29"/>
      <c r="Z270" s="37">
        <f t="shared" si="23"/>
        <v>0</v>
      </c>
      <c r="AA270" s="37">
        <f t="shared" si="23"/>
        <v>0</v>
      </c>
      <c r="AB270" s="29"/>
      <c r="AC270" s="29"/>
      <c r="AD270" s="29"/>
      <c r="AE270" s="29"/>
    </row>
    <row r="271" spans="1:43" ht="15.75" customHeight="1">
      <c r="A271" s="50" t="s">
        <v>724</v>
      </c>
      <c r="B271" s="46">
        <v>4511005000</v>
      </c>
      <c r="C271" s="39"/>
      <c r="D271" s="39">
        <v>0</v>
      </c>
      <c r="E271" s="41"/>
      <c r="F271" s="51">
        <v>0</v>
      </c>
      <c r="G271" s="47"/>
      <c r="H271" s="58">
        <v>0</v>
      </c>
      <c r="I271" s="27">
        <f t="shared" si="21"/>
        <v>0</v>
      </c>
      <c r="J271" s="28" t="e">
        <f t="shared" si="22"/>
        <v>#DIV/0!</v>
      </c>
      <c r="K271" s="29"/>
      <c r="L271" s="29"/>
      <c r="M271" s="30"/>
      <c r="N271" s="29"/>
      <c r="O271" s="49" t="s">
        <v>725</v>
      </c>
      <c r="P271" s="44" t="s">
        <v>726</v>
      </c>
      <c r="Q271" s="29"/>
      <c r="R271" s="50" t="s">
        <v>727</v>
      </c>
      <c r="S271" s="46" t="s">
        <v>726</v>
      </c>
      <c r="T271" s="46" t="s">
        <v>728</v>
      </c>
      <c r="U271" s="41"/>
      <c r="V271" s="41">
        <v>0</v>
      </c>
      <c r="W271" s="41"/>
      <c r="X271" s="53">
        <v>0</v>
      </c>
      <c r="Y271" s="29"/>
      <c r="Z271" s="37">
        <f t="shared" si="23"/>
        <v>0</v>
      </c>
      <c r="AA271" s="37">
        <f t="shared" si="23"/>
        <v>0</v>
      </c>
      <c r="AB271" s="29"/>
      <c r="AC271" s="29"/>
      <c r="AD271" s="29"/>
      <c r="AE271" s="29"/>
    </row>
    <row r="272" spans="1:43" ht="15.75" customHeight="1" thickBot="1">
      <c r="A272" s="72" t="s">
        <v>729</v>
      </c>
      <c r="B272" s="73">
        <v>4540000000</v>
      </c>
      <c r="C272" s="113"/>
      <c r="D272" s="113">
        <v>638765612</v>
      </c>
      <c r="E272" s="74"/>
      <c r="F272" s="170">
        <v>193018571</v>
      </c>
      <c r="G272" s="158"/>
      <c r="H272" s="159">
        <v>89456507021</v>
      </c>
      <c r="I272" s="27">
        <f t="shared" si="21"/>
        <v>638765582</v>
      </c>
      <c r="J272" s="28">
        <f t="shared" si="22"/>
        <v>21292186.066666666</v>
      </c>
      <c r="K272" s="29"/>
      <c r="L272" s="29"/>
      <c r="M272" s="30"/>
      <c r="N272" s="31">
        <f>M272-F282</f>
        <v>-30</v>
      </c>
      <c r="O272" s="160" t="s">
        <v>730</v>
      </c>
      <c r="P272" s="161" t="s">
        <v>702</v>
      </c>
      <c r="Q272" s="29"/>
      <c r="R272" s="162" t="s">
        <v>731</v>
      </c>
      <c r="S272" s="163">
        <v>4510000000</v>
      </c>
      <c r="T272" s="163" t="s">
        <v>732</v>
      </c>
      <c r="U272" s="164"/>
      <c r="V272" s="164">
        <v>-12904015301</v>
      </c>
      <c r="W272" s="164"/>
      <c r="X272" s="164">
        <v>190356292505</v>
      </c>
      <c r="Y272" s="29"/>
      <c r="Z272" s="37">
        <f t="shared" si="23"/>
        <v>0</v>
      </c>
      <c r="AA272" s="37">
        <f t="shared" si="23"/>
        <v>13542780913</v>
      </c>
      <c r="AB272" s="29"/>
      <c r="AC272" s="29"/>
      <c r="AD272" s="29"/>
      <c r="AE272" s="29"/>
      <c r="AP272" s="179"/>
      <c r="AQ272" s="179"/>
    </row>
    <row r="273" spans="1:32" ht="15.75" customHeight="1">
      <c r="A273" s="21" t="s">
        <v>733</v>
      </c>
      <c r="B273" s="22"/>
      <c r="C273" s="24"/>
      <c r="D273" s="24"/>
      <c r="E273" s="24"/>
      <c r="F273" s="165"/>
      <c r="G273" s="166"/>
      <c r="H273" s="167"/>
      <c r="I273" s="27"/>
      <c r="J273" s="28"/>
      <c r="K273" s="29"/>
      <c r="L273" s="29"/>
      <c r="M273" s="30"/>
      <c r="N273" s="31"/>
      <c r="O273" s="131"/>
      <c r="P273" s="44"/>
      <c r="Q273" s="29"/>
      <c r="R273" s="34" t="s">
        <v>733</v>
      </c>
      <c r="S273" s="35"/>
      <c r="T273" s="35"/>
      <c r="U273" s="36"/>
      <c r="V273" s="36"/>
      <c r="W273" s="36"/>
      <c r="X273" s="87"/>
      <c r="Y273" s="29"/>
      <c r="Z273" s="37">
        <f t="shared" si="23"/>
        <v>0</v>
      </c>
      <c r="AA273" s="37">
        <f t="shared" si="23"/>
        <v>0</v>
      </c>
      <c r="AB273" s="29"/>
      <c r="AC273" s="29"/>
      <c r="AD273" s="29"/>
      <c r="AE273" s="29"/>
    </row>
    <row r="274" spans="1:32" ht="15.75" customHeight="1">
      <c r="A274" s="45" t="s">
        <v>734</v>
      </c>
      <c r="B274" s="46"/>
      <c r="C274" s="41"/>
      <c r="D274" s="41"/>
      <c r="E274" s="41"/>
      <c r="F274" s="53"/>
      <c r="G274" s="47"/>
      <c r="H274" s="48"/>
      <c r="I274" s="27"/>
      <c r="J274" s="28"/>
      <c r="K274" s="29"/>
      <c r="L274" s="29"/>
      <c r="M274" s="30"/>
      <c r="N274" s="31"/>
      <c r="O274" s="131"/>
      <c r="P274" s="44"/>
      <c r="Q274" s="29"/>
      <c r="R274" s="45" t="s">
        <v>734</v>
      </c>
      <c r="S274" s="46"/>
      <c r="T274" s="46"/>
      <c r="U274" s="41"/>
      <c r="V274" s="41"/>
      <c r="W274" s="41"/>
      <c r="X274" s="53"/>
      <c r="Y274" s="29"/>
      <c r="Z274" s="37">
        <f t="shared" si="23"/>
        <v>0</v>
      </c>
      <c r="AA274" s="37">
        <f t="shared" si="23"/>
        <v>0</v>
      </c>
      <c r="AB274" s="29"/>
      <c r="AC274" s="29"/>
      <c r="AD274" s="29"/>
      <c r="AE274" s="29"/>
    </row>
    <row r="275" spans="1:32" ht="15.75" customHeight="1">
      <c r="A275" s="50" t="s">
        <v>735</v>
      </c>
      <c r="B275" s="46"/>
      <c r="C275" s="41"/>
      <c r="D275" s="41"/>
      <c r="E275" s="41"/>
      <c r="F275" s="53"/>
      <c r="G275" s="47"/>
      <c r="H275" s="48"/>
      <c r="I275" s="27"/>
      <c r="J275" s="28"/>
      <c r="K275" s="29"/>
      <c r="L275" s="29"/>
      <c r="M275" s="30"/>
      <c r="N275" s="31"/>
      <c r="O275" s="131"/>
      <c r="P275" s="44"/>
      <c r="Q275" s="29"/>
      <c r="R275" s="50" t="s">
        <v>735</v>
      </c>
      <c r="S275" s="46"/>
      <c r="T275" s="46"/>
      <c r="U275" s="41"/>
      <c r="V275" s="41"/>
      <c r="W275" s="41"/>
      <c r="X275" s="53"/>
      <c r="Y275" s="29"/>
      <c r="Z275" s="37">
        <f t="shared" si="23"/>
        <v>0</v>
      </c>
      <c r="AA275" s="37">
        <f t="shared" si="23"/>
        <v>0</v>
      </c>
      <c r="AB275" s="29"/>
      <c r="AC275" s="29"/>
      <c r="AD275" s="29"/>
      <c r="AE275" s="29"/>
    </row>
    <row r="276" spans="1:32" ht="15.75" customHeight="1">
      <c r="A276" s="50" t="s">
        <v>736</v>
      </c>
      <c r="B276" s="46"/>
      <c r="C276" s="41"/>
      <c r="D276" s="41"/>
      <c r="E276" s="41"/>
      <c r="F276" s="53"/>
      <c r="G276" s="47"/>
      <c r="H276" s="48"/>
      <c r="I276" s="27"/>
      <c r="J276" s="28"/>
      <c r="K276" s="29"/>
      <c r="L276" s="29"/>
      <c r="M276" s="30"/>
      <c r="N276" s="31"/>
      <c r="O276" s="131"/>
      <c r="P276" s="44"/>
      <c r="Q276" s="29"/>
      <c r="R276" s="50" t="s">
        <v>736</v>
      </c>
      <c r="S276" s="46"/>
      <c r="T276" s="46"/>
      <c r="U276" s="41"/>
      <c r="V276" s="41"/>
      <c r="W276" s="41"/>
      <c r="X276" s="53"/>
      <c r="Y276" s="29"/>
      <c r="Z276" s="37">
        <f t="shared" si="23"/>
        <v>0</v>
      </c>
      <c r="AA276" s="37">
        <f t="shared" si="23"/>
        <v>0</v>
      </c>
      <c r="AB276" s="29"/>
      <c r="AC276" s="29"/>
      <c r="AD276" s="29"/>
      <c r="AE276" s="29"/>
    </row>
    <row r="277" spans="1:32" ht="15.75" customHeight="1">
      <c r="A277" s="72" t="s">
        <v>737</v>
      </c>
      <c r="B277" s="73"/>
      <c r="C277" s="74"/>
      <c r="D277" s="74"/>
      <c r="E277" s="74"/>
      <c r="F277" s="168"/>
      <c r="G277" s="166"/>
      <c r="H277" s="167"/>
      <c r="I277" s="27"/>
      <c r="J277" s="28"/>
      <c r="K277" s="29"/>
      <c r="L277" s="29"/>
      <c r="M277" s="30"/>
      <c r="N277" s="31"/>
      <c r="O277" s="131"/>
      <c r="P277" s="44"/>
      <c r="Q277" s="29"/>
      <c r="R277" s="79" t="s">
        <v>737</v>
      </c>
      <c r="S277" s="80"/>
      <c r="T277" s="80"/>
      <c r="U277" s="81"/>
      <c r="V277" s="81"/>
      <c r="W277" s="81"/>
      <c r="X277" s="169"/>
      <c r="Y277" s="29"/>
      <c r="Z277" s="37">
        <f t="shared" si="23"/>
        <v>0</v>
      </c>
      <c r="AA277" s="37">
        <f t="shared" si="23"/>
        <v>0</v>
      </c>
      <c r="AB277" s="29"/>
      <c r="AC277" s="29"/>
      <c r="AD277" s="29"/>
      <c r="AE277" s="29"/>
    </row>
    <row r="278" spans="1:32" ht="15.75" customHeight="1">
      <c r="A278" s="45" t="s">
        <v>738</v>
      </c>
      <c r="B278" s="46"/>
      <c r="C278" s="41"/>
      <c r="D278" s="41"/>
      <c r="E278" s="41"/>
      <c r="F278" s="51"/>
      <c r="G278" s="47"/>
      <c r="H278" s="48"/>
      <c r="I278" s="27"/>
      <c r="J278" s="28"/>
      <c r="K278" s="29"/>
      <c r="L278" s="29"/>
      <c r="M278" s="30"/>
      <c r="N278" s="31"/>
      <c r="O278" s="131"/>
      <c r="P278" s="44"/>
      <c r="Q278" s="29"/>
      <c r="R278" s="45" t="s">
        <v>738</v>
      </c>
      <c r="S278" s="46"/>
      <c r="T278" s="46"/>
      <c r="U278" s="41"/>
      <c r="V278" s="41"/>
      <c r="W278" s="41"/>
      <c r="X278" s="53"/>
      <c r="Y278" s="29"/>
      <c r="Z278" s="37">
        <f t="shared" si="23"/>
        <v>0</v>
      </c>
      <c r="AA278" s="37">
        <f t="shared" si="23"/>
        <v>0</v>
      </c>
      <c r="AB278" s="29"/>
      <c r="AC278" s="29"/>
      <c r="AD278" s="29"/>
      <c r="AE278" s="29"/>
    </row>
    <row r="279" spans="1:32" ht="15.75" customHeight="1">
      <c r="A279" s="50" t="s">
        <v>739</v>
      </c>
      <c r="B279" s="46"/>
      <c r="C279" s="41"/>
      <c r="D279" s="41"/>
      <c r="E279" s="41"/>
      <c r="F279" s="51"/>
      <c r="G279" s="47"/>
      <c r="H279" s="48"/>
      <c r="I279" s="27"/>
      <c r="J279" s="28"/>
      <c r="K279" s="29"/>
      <c r="L279" s="29"/>
      <c r="M279" s="30"/>
      <c r="N279" s="31"/>
      <c r="O279" s="131"/>
      <c r="P279" s="44"/>
      <c r="Q279" s="29"/>
      <c r="R279" s="50" t="s">
        <v>739</v>
      </c>
      <c r="S279" s="46"/>
      <c r="T279" s="46"/>
      <c r="U279" s="41"/>
      <c r="V279" s="41"/>
      <c r="W279" s="41"/>
      <c r="X279" s="53"/>
      <c r="Y279" s="29"/>
      <c r="Z279" s="37">
        <f t="shared" si="23"/>
        <v>0</v>
      </c>
      <c r="AA279" s="37">
        <f t="shared" si="23"/>
        <v>0</v>
      </c>
      <c r="AB279" s="29"/>
      <c r="AC279" s="29"/>
      <c r="AD279" s="29"/>
      <c r="AE279" s="29"/>
    </row>
    <row r="280" spans="1:32" ht="15.75" customHeight="1">
      <c r="A280" s="50" t="s">
        <v>740</v>
      </c>
      <c r="B280" s="46"/>
      <c r="C280" s="41"/>
      <c r="D280" s="41"/>
      <c r="E280" s="41"/>
      <c r="F280" s="51"/>
      <c r="G280" s="47"/>
      <c r="H280" s="48"/>
      <c r="I280" s="27"/>
      <c r="J280" s="28"/>
      <c r="K280" s="29"/>
      <c r="L280" s="29"/>
      <c r="M280" s="30"/>
      <c r="N280" s="31"/>
      <c r="O280" s="131"/>
      <c r="P280" s="44"/>
      <c r="Q280" s="29"/>
      <c r="R280" s="50" t="s">
        <v>740</v>
      </c>
      <c r="S280" s="46"/>
      <c r="T280" s="46"/>
      <c r="U280" s="41"/>
      <c r="V280" s="41"/>
      <c r="W280" s="41"/>
      <c r="X280" s="53"/>
      <c r="Y280" s="29"/>
      <c r="Z280" s="37">
        <f t="shared" si="23"/>
        <v>0</v>
      </c>
      <c r="AA280" s="37">
        <f t="shared" si="23"/>
        <v>0</v>
      </c>
      <c r="AB280" s="29"/>
      <c r="AC280" s="29"/>
      <c r="AD280" s="29"/>
      <c r="AE280" s="29"/>
    </row>
    <row r="281" spans="1:32" ht="15.75" customHeight="1">
      <c r="A281" s="72" t="s">
        <v>741</v>
      </c>
      <c r="B281" s="73"/>
      <c r="C281" s="74"/>
      <c r="D281" s="74"/>
      <c r="E281" s="74"/>
      <c r="F281" s="170"/>
      <c r="G281" s="166"/>
      <c r="H281" s="167"/>
      <c r="I281" s="27"/>
      <c r="J281" s="28"/>
      <c r="K281" s="29"/>
      <c r="L281" s="29"/>
      <c r="M281" s="30"/>
      <c r="N281" s="31"/>
      <c r="O281" s="131"/>
      <c r="P281" s="44"/>
      <c r="Q281" s="29"/>
      <c r="R281" s="79" t="s">
        <v>741</v>
      </c>
      <c r="S281" s="80"/>
      <c r="T281" s="80"/>
      <c r="U281" s="81"/>
      <c r="V281" s="81"/>
      <c r="W281" s="81"/>
      <c r="X281" s="169"/>
      <c r="Y281" s="29"/>
      <c r="Z281" s="37">
        <f t="shared" si="23"/>
        <v>0</v>
      </c>
      <c r="AA281" s="37">
        <f t="shared" si="23"/>
        <v>0</v>
      </c>
      <c r="AB281" s="29"/>
      <c r="AC281" s="29"/>
      <c r="AD281" s="29"/>
      <c r="AE281" s="29"/>
    </row>
    <row r="282" spans="1:32" ht="15.75" customHeight="1">
      <c r="A282" s="45" t="s">
        <v>742</v>
      </c>
      <c r="B282" s="46"/>
      <c r="C282" s="41"/>
      <c r="D282" s="41">
        <v>99</v>
      </c>
      <c r="E282" s="41"/>
      <c r="F282" s="53">
        <v>30</v>
      </c>
      <c r="G282" s="47"/>
      <c r="H282" s="48">
        <v>13300</v>
      </c>
      <c r="I282" s="27"/>
      <c r="J282" s="28"/>
      <c r="K282" s="29"/>
      <c r="L282" s="29"/>
      <c r="M282" s="30"/>
      <c r="N282" s="31"/>
      <c r="O282" s="131"/>
      <c r="P282" s="44"/>
      <c r="Q282" s="29"/>
      <c r="R282" s="45" t="s">
        <v>742</v>
      </c>
      <c r="S282" s="46"/>
      <c r="T282" s="46"/>
      <c r="U282" s="41"/>
      <c r="V282" s="41"/>
      <c r="W282" s="41"/>
      <c r="X282" s="53"/>
      <c r="Y282" s="29"/>
      <c r="Z282" s="37">
        <f t="shared" si="23"/>
        <v>0</v>
      </c>
      <c r="AA282" s="37">
        <f t="shared" si="23"/>
        <v>99</v>
      </c>
      <c r="AB282" s="29"/>
      <c r="AC282" s="29"/>
      <c r="AD282" s="29"/>
      <c r="AE282" s="29"/>
    </row>
    <row r="283" spans="1:32" ht="15.75" customHeight="1">
      <c r="A283" s="50" t="s">
        <v>743</v>
      </c>
      <c r="B283" s="46"/>
      <c r="C283" s="41"/>
      <c r="D283" s="41">
        <v>151</v>
      </c>
      <c r="E283" s="41"/>
      <c r="F283" s="53">
        <v>85</v>
      </c>
      <c r="G283" s="47"/>
      <c r="H283" s="48">
        <v>13300</v>
      </c>
      <c r="I283" s="27"/>
      <c r="J283" s="28"/>
      <c r="K283" s="29"/>
      <c r="L283" s="29"/>
      <c r="M283" s="30"/>
      <c r="N283" s="31"/>
      <c r="O283" s="131"/>
      <c r="P283" s="44"/>
      <c r="Q283" s="29"/>
      <c r="R283" s="50" t="s">
        <v>743</v>
      </c>
      <c r="S283" s="46"/>
      <c r="T283" s="46"/>
      <c r="U283" s="41"/>
      <c r="V283" s="41"/>
      <c r="W283" s="41"/>
      <c r="X283" s="53"/>
      <c r="Y283" s="29"/>
      <c r="Z283" s="37">
        <f t="shared" si="23"/>
        <v>0</v>
      </c>
      <c r="AA283" s="37">
        <f t="shared" si="23"/>
        <v>151</v>
      </c>
      <c r="AB283" s="29"/>
      <c r="AC283" s="29"/>
      <c r="AD283" s="29"/>
      <c r="AE283" s="29"/>
    </row>
    <row r="284" spans="1:32" ht="15.75" customHeight="1">
      <c r="A284" s="50" t="s">
        <v>744</v>
      </c>
      <c r="B284" s="46"/>
      <c r="C284" s="41"/>
      <c r="D284" s="41">
        <v>-52</v>
      </c>
      <c r="E284" s="41"/>
      <c r="F284" s="53">
        <v>-55</v>
      </c>
      <c r="G284" s="47"/>
      <c r="H284" s="48"/>
      <c r="I284" s="27"/>
      <c r="J284" s="28"/>
      <c r="K284" s="29"/>
      <c r="L284" s="29"/>
      <c r="M284" s="30"/>
      <c r="N284" s="31"/>
      <c r="O284" s="131"/>
      <c r="P284" s="44"/>
      <c r="Q284" s="29"/>
      <c r="R284" s="50" t="s">
        <v>744</v>
      </c>
      <c r="S284" s="46"/>
      <c r="T284" s="46"/>
      <c r="U284" s="41"/>
      <c r="V284" s="41"/>
      <c r="W284" s="41"/>
      <c r="X284" s="53"/>
      <c r="Y284" s="29"/>
      <c r="Z284" s="37">
        <f t="shared" si="23"/>
        <v>0</v>
      </c>
      <c r="AA284" s="37">
        <f t="shared" si="23"/>
        <v>-52</v>
      </c>
      <c r="AB284" s="29"/>
      <c r="AC284" s="29"/>
      <c r="AD284" s="29"/>
      <c r="AE284" s="29"/>
    </row>
    <row r="285" spans="1:32" ht="15.75" customHeight="1">
      <c r="A285" s="45" t="s">
        <v>745</v>
      </c>
      <c r="B285" s="46"/>
      <c r="C285" s="41"/>
      <c r="D285" s="41">
        <v>99</v>
      </c>
      <c r="E285" s="41"/>
      <c r="F285" s="53">
        <v>30</v>
      </c>
      <c r="G285" s="47"/>
      <c r="H285" s="48">
        <v>13300</v>
      </c>
      <c r="I285" s="27"/>
      <c r="J285" s="28"/>
      <c r="K285" s="29"/>
      <c r="L285" s="29"/>
      <c r="M285" s="30"/>
      <c r="N285" s="31"/>
      <c r="O285" s="131"/>
      <c r="P285" s="44"/>
      <c r="Q285" s="29"/>
      <c r="R285" s="45" t="s">
        <v>745</v>
      </c>
      <c r="S285" s="46"/>
      <c r="T285" s="46"/>
      <c r="U285" s="41"/>
      <c r="V285" s="41"/>
      <c r="W285" s="41"/>
      <c r="X285" s="53"/>
      <c r="Y285" s="29"/>
      <c r="Z285" s="37">
        <f t="shared" si="23"/>
        <v>0</v>
      </c>
      <c r="AA285" s="37">
        <f t="shared" si="23"/>
        <v>99</v>
      </c>
      <c r="AB285" s="29"/>
      <c r="AC285" s="29"/>
      <c r="AD285" s="29"/>
      <c r="AE285" s="29"/>
    </row>
    <row r="286" spans="1:32" ht="15.75" customHeight="1">
      <c r="A286" s="50" t="s">
        <v>746</v>
      </c>
      <c r="B286" s="46"/>
      <c r="C286" s="41"/>
      <c r="D286" s="41">
        <v>151</v>
      </c>
      <c r="E286" s="41"/>
      <c r="F286" s="53">
        <v>85</v>
      </c>
      <c r="G286" s="47"/>
      <c r="H286" s="48">
        <v>13300</v>
      </c>
      <c r="I286" s="27"/>
      <c r="J286" s="28"/>
      <c r="K286" s="29"/>
      <c r="L286" s="29"/>
      <c r="M286" s="30"/>
      <c r="N286" s="31"/>
      <c r="O286" s="131"/>
      <c r="P286" s="44"/>
      <c r="Q286" s="29"/>
      <c r="R286" s="50" t="s">
        <v>746</v>
      </c>
      <c r="S286" s="46"/>
      <c r="T286" s="46"/>
      <c r="U286" s="41"/>
      <c r="V286" s="41"/>
      <c r="W286" s="41"/>
      <c r="X286" s="53"/>
      <c r="Y286" s="29"/>
      <c r="Z286" s="37">
        <f t="shared" si="23"/>
        <v>0</v>
      </c>
      <c r="AA286" s="37">
        <f t="shared" si="23"/>
        <v>151</v>
      </c>
      <c r="AB286" s="29"/>
      <c r="AC286" s="29"/>
      <c r="AD286" s="29"/>
      <c r="AE286" s="29"/>
    </row>
    <row r="287" spans="1:32" ht="15.75" customHeight="1" thickBot="1">
      <c r="A287" s="97" t="s">
        <v>747</v>
      </c>
      <c r="B287" s="98"/>
      <c r="C287" s="99"/>
      <c r="D287" s="99">
        <v>-52</v>
      </c>
      <c r="E287" s="99"/>
      <c r="F287" s="100">
        <v>-55</v>
      </c>
      <c r="G287" s="68"/>
      <c r="H287" s="92"/>
      <c r="I287" s="27"/>
      <c r="J287" s="28"/>
      <c r="K287" s="29"/>
      <c r="L287" s="29"/>
      <c r="M287" s="30"/>
      <c r="N287" s="31"/>
      <c r="O287" s="131"/>
      <c r="P287" s="44"/>
      <c r="Q287" s="29"/>
      <c r="R287" s="97" t="s">
        <v>747</v>
      </c>
      <c r="S287" s="98"/>
      <c r="T287" s="98"/>
      <c r="U287" s="99"/>
      <c r="V287" s="99"/>
      <c r="W287" s="99"/>
      <c r="X287" s="100"/>
      <c r="Y287" s="29"/>
      <c r="Z287" s="37">
        <f t="shared" si="23"/>
        <v>0</v>
      </c>
      <c r="AA287" s="37">
        <f t="shared" si="23"/>
        <v>-52</v>
      </c>
      <c r="AB287" s="29"/>
      <c r="AC287" s="29"/>
      <c r="AD287" s="29"/>
      <c r="AE287" s="29"/>
    </row>
    <row r="288" spans="1:32" ht="18.75" customHeight="1">
      <c r="B288" s="185"/>
      <c r="D288" s="187"/>
      <c r="E288" s="188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</row>
    <row r="289" spans="1:32" ht="18.75" customHeight="1">
      <c r="D289" s="179"/>
      <c r="E289" s="188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</row>
    <row r="290" spans="1:32" ht="18.75" customHeight="1">
      <c r="D290" s="179"/>
      <c r="E290" s="188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</row>
    <row r="291" spans="1:32" ht="18.75" customHeight="1">
      <c r="C291" s="190"/>
      <c r="D291" s="177"/>
      <c r="E291" s="188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</row>
    <row r="292" spans="1:32" ht="18.75" customHeight="1">
      <c r="D292" s="177"/>
      <c r="E292" s="188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</row>
    <row r="293" spans="1:32" ht="18.75" customHeight="1">
      <c r="D293" s="177"/>
      <c r="E293" s="188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</row>
    <row r="294" spans="1:32" ht="18.75" customHeight="1">
      <c r="D294" s="177"/>
      <c r="E294" s="188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</row>
    <row r="295" spans="1:32" ht="18.75" customHeight="1">
      <c r="D295" s="177"/>
      <c r="E295" s="188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</row>
    <row r="296" spans="1:32" ht="18.75" customHeight="1">
      <c r="C296" s="191"/>
      <c r="D296" s="192"/>
      <c r="E296" s="191"/>
      <c r="F296" s="192"/>
    </row>
    <row r="297" spans="1:32" ht="18.75" customHeight="1">
      <c r="C297" s="191"/>
      <c r="D297" s="192"/>
      <c r="E297" s="191"/>
      <c r="F297" s="192"/>
    </row>
    <row r="298" spans="1:32" ht="18.75" customHeight="1">
      <c r="C298" s="191"/>
      <c r="D298" s="192"/>
      <c r="E298" s="191"/>
      <c r="F298" s="192"/>
    </row>
    <row r="299" spans="1:32" ht="18.75" customHeight="1">
      <c r="C299" s="191"/>
      <c r="D299" s="192"/>
      <c r="E299" s="191"/>
      <c r="F299" s="192"/>
    </row>
    <row r="300" spans="1:32" ht="18.75" customHeight="1">
      <c r="C300" s="191"/>
      <c r="D300" s="192"/>
      <c r="E300" s="191"/>
      <c r="F300" s="192"/>
    </row>
    <row r="301" spans="1:32" ht="18.75" customHeight="1">
      <c r="A301" s="199"/>
      <c r="B301" s="200"/>
      <c r="C301" s="201"/>
      <c r="D301" s="201"/>
      <c r="E301" s="201"/>
      <c r="F301" s="201"/>
      <c r="N301" s="202"/>
      <c r="O301" s="203"/>
      <c r="P301" s="204"/>
      <c r="R301" s="199"/>
      <c r="S301" s="200"/>
      <c r="T301" s="200"/>
      <c r="U301" s="201"/>
      <c r="V301" s="201"/>
      <c r="W301" s="201"/>
      <c r="X301" s="201"/>
    </row>
    <row r="302" spans="1:32" ht="18.75" customHeight="1">
      <c r="A302" s="199"/>
      <c r="B302" s="200"/>
      <c r="C302" s="201"/>
      <c r="D302" s="201"/>
      <c r="E302" s="201"/>
      <c r="F302" s="201"/>
      <c r="N302" s="202"/>
      <c r="O302" s="203"/>
      <c r="P302" s="204"/>
      <c r="R302" s="199"/>
      <c r="S302" s="200"/>
      <c r="T302" s="200"/>
      <c r="U302" s="201"/>
      <c r="V302" s="201"/>
      <c r="W302" s="201"/>
      <c r="X302" s="201"/>
    </row>
    <row r="303" spans="1:32" ht="18.75" customHeight="1">
      <c r="A303" s="199"/>
      <c r="B303" s="200"/>
      <c r="C303" s="201"/>
      <c r="D303" s="201"/>
      <c r="E303" s="201"/>
      <c r="F303" s="201"/>
      <c r="N303" s="202"/>
      <c r="O303" s="203"/>
      <c r="P303" s="204"/>
      <c r="R303" s="199"/>
      <c r="S303" s="200"/>
      <c r="T303" s="200"/>
      <c r="U303" s="201"/>
      <c r="V303" s="201"/>
      <c r="W303" s="201"/>
      <c r="X303" s="201"/>
    </row>
    <row r="304" spans="1:32" ht="18.75" customHeight="1">
      <c r="A304" s="199"/>
      <c r="B304" s="200"/>
      <c r="C304" s="201"/>
      <c r="D304" s="201"/>
      <c r="E304" s="201"/>
      <c r="F304" s="201"/>
      <c r="N304" s="202"/>
      <c r="O304" s="203"/>
      <c r="P304" s="204"/>
      <c r="R304" s="199"/>
      <c r="S304" s="200"/>
      <c r="T304" s="200"/>
      <c r="U304" s="201"/>
      <c r="V304" s="201"/>
      <c r="W304" s="201"/>
      <c r="X304" s="201"/>
    </row>
    <row r="305" spans="1:24" ht="18.75" customHeight="1">
      <c r="A305" s="199"/>
      <c r="B305" s="200"/>
      <c r="C305" s="201"/>
      <c r="D305" s="201"/>
      <c r="E305" s="205"/>
      <c r="F305" s="201"/>
      <c r="N305" s="202"/>
      <c r="O305" s="203"/>
      <c r="P305" s="204"/>
      <c r="R305" s="199"/>
      <c r="S305" s="200"/>
      <c r="T305" s="200"/>
      <c r="U305" s="201"/>
      <c r="V305" s="201"/>
      <c r="W305" s="201"/>
      <c r="X305" s="201"/>
    </row>
    <row r="306" spans="1:24" ht="18.75" customHeight="1">
      <c r="A306" s="199"/>
      <c r="B306" s="200"/>
      <c r="C306" s="201"/>
      <c r="D306" s="201"/>
      <c r="E306" s="205"/>
      <c r="F306" s="201"/>
      <c r="N306" s="202"/>
      <c r="O306" s="203"/>
      <c r="P306" s="204"/>
      <c r="R306" s="199"/>
      <c r="S306" s="200"/>
      <c r="T306" s="200"/>
      <c r="U306" s="201"/>
      <c r="V306" s="201"/>
      <c r="W306" s="201"/>
      <c r="X306" s="201"/>
    </row>
    <row r="307" spans="1:24" ht="18.75" customHeight="1">
      <c r="A307" s="199"/>
      <c r="B307" s="200"/>
      <c r="C307" s="201"/>
      <c r="D307" s="201"/>
      <c r="E307" s="205"/>
      <c r="F307" s="176"/>
      <c r="N307" s="202"/>
      <c r="O307" s="203"/>
      <c r="P307" s="204"/>
      <c r="R307" s="199"/>
      <c r="S307" s="200"/>
      <c r="T307" s="200"/>
      <c r="U307" s="201"/>
      <c r="V307" s="201"/>
      <c r="W307" s="201"/>
      <c r="X307" s="201"/>
    </row>
    <row r="308" spans="1:24" ht="18.75" customHeight="1">
      <c r="A308" s="199"/>
      <c r="B308" s="200"/>
      <c r="C308" s="201"/>
      <c r="D308" s="201"/>
      <c r="N308" s="202"/>
      <c r="O308" s="203"/>
      <c r="P308" s="204"/>
      <c r="R308" s="199"/>
      <c r="S308" s="200"/>
      <c r="T308" s="200"/>
      <c r="U308" s="201"/>
      <c r="V308" s="201"/>
      <c r="W308" s="201"/>
      <c r="X308" s="201"/>
    </row>
    <row r="309" spans="1:24" ht="18.75" customHeight="1">
      <c r="A309" s="206"/>
      <c r="B309" s="200"/>
      <c r="C309" s="201"/>
      <c r="D309" s="201"/>
      <c r="E309" s="201"/>
      <c r="O309" s="207"/>
      <c r="P309" s="204"/>
      <c r="R309" s="206"/>
      <c r="S309" s="200"/>
      <c r="T309" s="200"/>
      <c r="U309" s="201"/>
      <c r="V309" s="201"/>
      <c r="W309" s="201"/>
      <c r="X309" s="201"/>
    </row>
    <row r="310" spans="1:24" ht="18.75" customHeight="1">
      <c r="A310" s="208"/>
      <c r="B310" s="200"/>
      <c r="C310" s="201"/>
      <c r="D310" s="201"/>
      <c r="E310" s="201"/>
      <c r="N310" s="202"/>
      <c r="O310" s="209"/>
      <c r="P310" s="204"/>
      <c r="R310" s="208"/>
      <c r="S310" s="200"/>
      <c r="T310" s="200"/>
      <c r="U310" s="201"/>
      <c r="V310" s="201"/>
      <c r="W310" s="201"/>
      <c r="X310" s="201"/>
    </row>
    <row r="311" spans="1:24" ht="18.75" customHeight="1">
      <c r="A311" s="206"/>
      <c r="B311" s="200"/>
      <c r="C311" s="201"/>
      <c r="D311" s="201"/>
      <c r="E311" s="201"/>
      <c r="F311" s="201"/>
      <c r="O311" s="207"/>
      <c r="P311" s="204"/>
      <c r="R311" s="206"/>
      <c r="S311" s="200"/>
      <c r="T311" s="200"/>
      <c r="U311" s="201"/>
      <c r="V311" s="201"/>
      <c r="W311" s="201"/>
      <c r="X311" s="201"/>
    </row>
    <row r="312" spans="1:24" ht="18.75" customHeight="1">
      <c r="A312" s="206"/>
      <c r="B312" s="200"/>
      <c r="C312" s="201"/>
      <c r="D312" s="201"/>
      <c r="E312" s="201"/>
      <c r="F312" s="201"/>
      <c r="O312" s="207"/>
      <c r="P312" s="204"/>
      <c r="R312" s="206"/>
      <c r="S312" s="200"/>
      <c r="T312" s="200"/>
      <c r="U312" s="201"/>
      <c r="V312" s="201"/>
      <c r="W312" s="201"/>
      <c r="X312" s="201"/>
    </row>
    <row r="313" spans="1:24" ht="18.75" customHeight="1">
      <c r="A313" s="206"/>
      <c r="B313" s="200"/>
      <c r="C313" s="201"/>
      <c r="D313" s="201"/>
      <c r="E313" s="201"/>
      <c r="F313" s="201"/>
      <c r="O313" s="207"/>
      <c r="P313" s="204"/>
      <c r="R313" s="206"/>
      <c r="S313" s="200"/>
      <c r="T313" s="200"/>
      <c r="U313" s="201"/>
      <c r="V313" s="201"/>
      <c r="W313" s="201"/>
      <c r="X313" s="201"/>
    </row>
    <row r="314" spans="1:24" ht="18.75" customHeight="1">
      <c r="A314" s="206"/>
      <c r="B314" s="200"/>
      <c r="C314" s="201"/>
      <c r="D314" s="201"/>
      <c r="E314" s="201"/>
      <c r="F314" s="201"/>
      <c r="O314" s="207"/>
      <c r="P314" s="204"/>
      <c r="R314" s="206"/>
      <c r="S314" s="200"/>
      <c r="T314" s="200"/>
      <c r="U314" s="201"/>
      <c r="V314" s="201"/>
      <c r="W314" s="201"/>
      <c r="X314" s="201"/>
    </row>
    <row r="315" spans="1:24" ht="18.75" customHeight="1">
      <c r="A315" s="206"/>
      <c r="B315" s="200"/>
      <c r="C315" s="201"/>
      <c r="D315" s="201"/>
      <c r="E315" s="201"/>
      <c r="F315" s="201"/>
      <c r="O315" s="207"/>
      <c r="P315" s="204"/>
      <c r="R315" s="206"/>
      <c r="S315" s="200"/>
      <c r="T315" s="200"/>
      <c r="U315" s="201"/>
      <c r="V315" s="201"/>
      <c r="W315" s="201"/>
      <c r="X315" s="201"/>
    </row>
    <row r="316" spans="1:24" ht="18.75" customHeight="1">
      <c r="A316" s="206"/>
      <c r="B316" s="200"/>
      <c r="C316" s="201"/>
      <c r="D316" s="201"/>
      <c r="E316" s="201"/>
      <c r="F316" s="201"/>
      <c r="O316" s="207"/>
      <c r="P316" s="204"/>
      <c r="R316" s="206"/>
      <c r="S316" s="200"/>
      <c r="T316" s="200"/>
      <c r="U316" s="201"/>
      <c r="V316" s="201"/>
      <c r="W316" s="201"/>
      <c r="X316" s="201"/>
    </row>
    <row r="317" spans="1:24" ht="18.75" customHeight="1">
      <c r="D317" s="201"/>
      <c r="E317" s="201"/>
      <c r="F317" s="201"/>
    </row>
    <row r="318" spans="1:24" ht="18.75" customHeight="1">
      <c r="D318" s="201"/>
      <c r="E318" s="201"/>
      <c r="F318" s="201"/>
    </row>
    <row r="319" spans="1:24" ht="18.75" customHeight="1">
      <c r="D319" s="201"/>
      <c r="E319" s="201"/>
      <c r="F319" s="201"/>
    </row>
    <row r="320" spans="1:24" ht="18.75" customHeight="1">
      <c r="D320" s="201"/>
      <c r="E320" s="201"/>
      <c r="F320" s="201"/>
    </row>
    <row r="321" spans="1:24" ht="18.75" customHeight="1">
      <c r="D321" s="201"/>
      <c r="E321" s="201"/>
      <c r="F321" s="201"/>
    </row>
    <row r="322" spans="1:24" ht="18.75" customHeight="1">
      <c r="D322" s="201"/>
      <c r="E322" s="201"/>
      <c r="F322" s="201"/>
    </row>
    <row r="323" spans="1:24" ht="18.75" customHeight="1">
      <c r="D323" s="201"/>
      <c r="E323" s="201"/>
      <c r="F323" s="201"/>
    </row>
    <row r="324" spans="1:24" ht="18.75" customHeight="1">
      <c r="D324" s="201"/>
      <c r="E324" s="201"/>
      <c r="F324" s="201"/>
    </row>
    <row r="325" spans="1:24" ht="18.75" customHeight="1">
      <c r="D325" s="201"/>
      <c r="E325" s="201"/>
      <c r="F325" s="201"/>
    </row>
    <row r="326" spans="1:24" ht="18.75" customHeight="1">
      <c r="D326" s="201"/>
      <c r="E326" s="201"/>
      <c r="F326" s="201"/>
    </row>
    <row r="327" spans="1:24" ht="18.75" customHeight="1">
      <c r="D327" s="201"/>
      <c r="E327" s="201"/>
    </row>
    <row r="328" spans="1:24" ht="18.75" customHeight="1">
      <c r="D328" s="201"/>
      <c r="E328" s="201"/>
    </row>
    <row r="329" spans="1:24" ht="18.75" customHeight="1">
      <c r="D329" s="201"/>
      <c r="E329" s="201"/>
    </row>
    <row r="330" spans="1:24" ht="18.75" customHeight="1">
      <c r="D330" s="201"/>
      <c r="E330" s="201"/>
    </row>
    <row r="331" spans="1:24" ht="18.75" customHeight="1">
      <c r="A331" s="206"/>
      <c r="B331" s="200"/>
      <c r="C331" s="201"/>
      <c r="D331" s="201"/>
      <c r="E331" s="201"/>
      <c r="O331" s="207"/>
      <c r="P331" s="204"/>
      <c r="R331" s="206"/>
      <c r="S331" s="200"/>
      <c r="T331" s="200"/>
      <c r="U331" s="201"/>
      <c r="V331" s="201"/>
      <c r="W331" s="201"/>
      <c r="X331" s="201"/>
    </row>
    <row r="332" spans="1:24" ht="18.75" customHeight="1">
      <c r="A332" s="206"/>
      <c r="B332" s="200"/>
      <c r="C332" s="201"/>
      <c r="D332" s="201"/>
      <c r="E332" s="201"/>
      <c r="O332" s="207"/>
      <c r="P332" s="204"/>
      <c r="R332" s="206"/>
      <c r="S332" s="200"/>
      <c r="T332" s="200"/>
      <c r="U332" s="201"/>
      <c r="V332" s="201"/>
      <c r="W332" s="201"/>
      <c r="X332" s="201"/>
    </row>
    <row r="333" spans="1:24" ht="18.75" customHeight="1">
      <c r="D333" s="201"/>
      <c r="E333" s="201"/>
    </row>
    <row r="334" spans="1:24" ht="18.75" customHeight="1">
      <c r="D334" s="201"/>
      <c r="E334" s="201"/>
    </row>
    <row r="335" spans="1:24" ht="18.75" customHeight="1">
      <c r="D335" s="201"/>
      <c r="E335" s="201"/>
    </row>
    <row r="336" spans="1:24" ht="18.75" customHeight="1">
      <c r="D336" s="201"/>
      <c r="E336" s="201"/>
    </row>
    <row r="337" spans="5:6" ht="18.75" customHeight="1">
      <c r="E337" s="201"/>
    </row>
    <row r="338" spans="5:6" ht="18.75" customHeight="1">
      <c r="E338" s="201"/>
    </row>
    <row r="339" spans="5:6" ht="18.75" customHeight="1">
      <c r="E339" s="201"/>
    </row>
    <row r="340" spans="5:6" ht="18.75" customHeight="1">
      <c r="E340" s="201"/>
    </row>
    <row r="341" spans="5:6" ht="18.75" customHeight="1">
      <c r="E341" s="201"/>
      <c r="F341" s="201"/>
    </row>
    <row r="342" spans="5:6" ht="18.75" customHeight="1">
      <c r="E342" s="201"/>
      <c r="F342" s="201"/>
    </row>
    <row r="343" spans="5:6" ht="18.75" customHeight="1">
      <c r="E343" s="201"/>
    </row>
    <row r="344" spans="5:6" ht="18.75" customHeight="1">
      <c r="E344" s="201"/>
    </row>
    <row r="345" spans="5:6" ht="18.75" customHeight="1">
      <c r="E345" s="201"/>
    </row>
  </sheetData>
  <mergeCells count="22">
    <mergeCell ref="U6:V6"/>
    <mergeCell ref="W6:X6"/>
    <mergeCell ref="P5:P6"/>
    <mergeCell ref="R5:R6"/>
    <mergeCell ref="S5:S6"/>
    <mergeCell ref="T5:T6"/>
    <mergeCell ref="U5:V5"/>
    <mergeCell ref="W5:X5"/>
    <mergeCell ref="A5:A6"/>
    <mergeCell ref="C5:D5"/>
    <mergeCell ref="E5:F5"/>
    <mergeCell ref="G5:H5"/>
    <mergeCell ref="O5:O6"/>
    <mergeCell ref="C6:D6"/>
    <mergeCell ref="E6:F6"/>
    <mergeCell ref="G6:H6"/>
    <mergeCell ref="A1:F1"/>
    <mergeCell ref="R1:X1"/>
    <mergeCell ref="A2:F2"/>
    <mergeCell ref="R2:X2"/>
    <mergeCell ref="A3:F3"/>
    <mergeCell ref="R3:X3"/>
  </mergeCells>
  <phoneticPr fontId="4" type="noConversion"/>
  <pageMargins left="0.7" right="0.7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2016-10-14T06:23:40Z</dcterms:created>
  <dcterms:modified xsi:type="dcterms:W3CDTF">2016-10-14T10:04:02Z</dcterms:modified>
</cp:coreProperties>
</file>